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60" windowWidth="12030" windowHeight="10005" tabRatio="896" firstSheet="7" activeTab="7"/>
  </bookViews>
  <sheets>
    <sheet name="Periodos" sheetId="43" state="hidden" r:id="rId1"/>
    <sheet name="PRINCIPAL" sheetId="32" state="hidden" r:id="rId2"/>
    <sheet name="ENTE" sheetId="2" state="hidden" r:id="rId3"/>
    <sheet name="EAI" sheetId="21" state="hidden" r:id="rId4"/>
    <sheet name="COG" sheetId="39" state="hidden" r:id="rId5"/>
    <sheet name="CTG" sheetId="23" state="hidden" r:id="rId6"/>
    <sheet name="CAdmon" sheetId="22" state="hidden" r:id="rId7"/>
    <sheet name="Cadmon gob" sheetId="46" r:id="rId8"/>
    <sheet name="Cadmon sec" sheetId="47" r:id="rId9"/>
    <sheet name="CFG" sheetId="25" state="hidden" r:id="rId10"/>
    <sheet name="end net" sheetId="51" state="hidden" r:id="rId11"/>
    <sheet name="Int" sheetId="42" state="hidden" r:id="rId12"/>
    <sheet name="EA (2)" sheetId="12" state="hidden" r:id="rId13"/>
    <sheet name="ESF (2)" sheetId="14" state="hidden" r:id="rId14"/>
  </sheets>
  <definedNames>
    <definedName name="_ftn1" localSheetId="3">EAI!#REF!</definedName>
    <definedName name="_ftn2" localSheetId="3">EAI!#REF!</definedName>
    <definedName name="_ftn3" localSheetId="3">EAI!#REF!</definedName>
    <definedName name="_ftnref1" localSheetId="3">EAI!#REF!</definedName>
    <definedName name="_ftnref2" localSheetId="3">EAI!#REF!</definedName>
    <definedName name="_ftnref3" localSheetId="3">EAI!#REF!</definedName>
    <definedName name="_xlnm.Print_Area" localSheetId="6">CAdmon!$A$1:$J$38</definedName>
    <definedName name="_xlnm.Print_Area" localSheetId="7">'Cadmon gob'!$B$2:$I$31</definedName>
    <definedName name="_xlnm.Print_Area" localSheetId="8">'Cadmon sec'!$B$2:$I$36</definedName>
    <definedName name="_xlnm.Print_Area" localSheetId="9">CFG!$A$1:$J$55</definedName>
    <definedName name="_xlnm.Print_Area" localSheetId="4">COG!$A$1:$J$96</definedName>
    <definedName name="_xlnm.Print_Area" localSheetId="12">'EA (2)'!$A$1:$K$64</definedName>
    <definedName name="_xlnm.Print_Area" localSheetId="3">EAI!$A$1:$K$59</definedName>
    <definedName name="_xlnm.Print_Area" localSheetId="10">'end net'!$B$1:$F$43</definedName>
    <definedName name="_xlnm.Print_Area" localSheetId="13">'ESF (2)'!$A$1:$L$75</definedName>
    <definedName name="_xlnm.Print_Area" localSheetId="11">Int!$A$1:$F$44</definedName>
    <definedName name="COMPROBACIÓN_TOTALES">#REF!</definedName>
    <definedName name="Periodos">Periodos!$A$2:$A$5</definedName>
    <definedName name="RENDICIÓN">PRINCIPAL!$C$2</definedName>
    <definedName name="RENDICIÓN_DE_LA_CUENTA_PÚBLICA" localSheetId="4">#REF!</definedName>
    <definedName name="RENDICIÓN_DE_LA_CUENTA_PÚBLICA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7" l="1"/>
  <c r="B5" i="47"/>
  <c r="H24" i="47" l="1"/>
  <c r="H12" i="46" l="1"/>
  <c r="E33" i="39"/>
  <c r="E32" i="39"/>
  <c r="E12" i="39"/>
  <c r="I17" i="21" l="1"/>
  <c r="J17" i="21" s="1"/>
  <c r="H15" i="39"/>
  <c r="H14" i="39"/>
  <c r="I34" i="21" l="1"/>
  <c r="I35" i="21"/>
  <c r="E22" i="21"/>
  <c r="F22" i="21"/>
  <c r="I20" i="21" l="1"/>
  <c r="J20" i="21" s="1"/>
  <c r="H13" i="39" l="1"/>
  <c r="H16" i="39"/>
  <c r="H17" i="39"/>
  <c r="H18" i="39"/>
  <c r="G11" i="39"/>
  <c r="H12" i="39"/>
  <c r="H11" i="39" s="1"/>
  <c r="I22" i="21"/>
  <c r="I46" i="21" l="1"/>
  <c r="H46" i="21"/>
  <c r="H38" i="39" l="1"/>
  <c r="H37" i="39"/>
  <c r="H36" i="39"/>
  <c r="H35" i="39"/>
  <c r="H34" i="39"/>
  <c r="H33" i="39"/>
  <c r="H32" i="39"/>
  <c r="H31" i="39"/>
  <c r="H30" i="39"/>
  <c r="H29" i="39" s="1"/>
  <c r="G29" i="39"/>
  <c r="H28" i="39"/>
  <c r="H27" i="39"/>
  <c r="H26" i="39"/>
  <c r="H25" i="39"/>
  <c r="H24" i="39"/>
  <c r="H23" i="39"/>
  <c r="H22" i="39"/>
  <c r="H21" i="39"/>
  <c r="H20" i="39"/>
  <c r="H19" i="39" s="1"/>
  <c r="G19" i="39"/>
  <c r="H62" i="39" l="1"/>
  <c r="F20" i="39" l="1"/>
  <c r="I20" i="39" s="1"/>
  <c r="F12" i="39"/>
  <c r="I12" i="39" s="1"/>
  <c r="E29" i="39" l="1"/>
  <c r="H40" i="39" l="1"/>
  <c r="H41" i="39"/>
  <c r="H42" i="39"/>
  <c r="H43" i="39"/>
  <c r="H44" i="39"/>
  <c r="H45" i="39"/>
  <c r="F42" i="21" l="1"/>
  <c r="F25" i="39" l="1"/>
  <c r="I25" i="39" s="1"/>
  <c r="F26" i="39"/>
  <c r="I26" i="39" s="1"/>
  <c r="E42" i="21"/>
  <c r="E43" i="51" l="1"/>
  <c r="C43" i="51"/>
  <c r="E42" i="51"/>
  <c r="C42" i="51"/>
  <c r="F34" i="51"/>
  <c r="E34" i="51"/>
  <c r="F20" i="51"/>
  <c r="E20" i="51"/>
  <c r="F35" i="51" l="1"/>
  <c r="E35" i="51"/>
  <c r="F15" i="46"/>
  <c r="I15" i="46" s="1"/>
  <c r="F14" i="46"/>
  <c r="I14" i="46" s="1"/>
  <c r="F13" i="46"/>
  <c r="I13" i="46" s="1"/>
  <c r="F12" i="47"/>
  <c r="I12" i="47" s="1"/>
  <c r="F14" i="47"/>
  <c r="I14" i="47" s="1"/>
  <c r="F16" i="47"/>
  <c r="I16" i="47" s="1"/>
  <c r="F18" i="47"/>
  <c r="I18" i="47" s="1"/>
  <c r="F20" i="47"/>
  <c r="I20" i="47" s="1"/>
  <c r="F22" i="47"/>
  <c r="I22" i="47" s="1"/>
  <c r="F43" i="25"/>
  <c r="F42" i="25"/>
  <c r="F41" i="25"/>
  <c r="F40" i="25"/>
  <c r="F37" i="25"/>
  <c r="F36" i="25"/>
  <c r="F35" i="25"/>
  <c r="F34" i="25"/>
  <c r="F33" i="25"/>
  <c r="F32" i="25"/>
  <c r="F31" i="25"/>
  <c r="F28" i="25"/>
  <c r="F27" i="25"/>
  <c r="F26" i="25"/>
  <c r="F25" i="25"/>
  <c r="F24" i="25"/>
  <c r="F23" i="25"/>
  <c r="F22" i="25"/>
  <c r="F20" i="25"/>
  <c r="F19" i="25"/>
  <c r="F18" i="25"/>
  <c r="F17" i="25"/>
  <c r="F16" i="25"/>
  <c r="F15" i="25"/>
  <c r="F14" i="25"/>
  <c r="F13" i="25"/>
  <c r="G37" i="21"/>
  <c r="G17" i="21"/>
  <c r="B86" i="39"/>
  <c r="B25" i="23" s="1"/>
  <c r="B30" i="22" s="1"/>
  <c r="B24" i="46" s="1"/>
  <c r="B29" i="47" s="1"/>
  <c r="B45" i="25" s="1"/>
  <c r="H42" i="21" l="1"/>
  <c r="B37" i="42"/>
  <c r="B37" i="51"/>
  <c r="D63" i="39"/>
  <c r="D71" i="39"/>
  <c r="D59" i="39"/>
  <c r="D19" i="39"/>
  <c r="F36" i="47"/>
  <c r="C36" i="47"/>
  <c r="F35" i="47"/>
  <c r="C35" i="47"/>
  <c r="I23" i="47"/>
  <c r="I11" i="47"/>
  <c r="H11" i="47"/>
  <c r="G11" i="47"/>
  <c r="F11" i="47"/>
  <c r="E11" i="47"/>
  <c r="D11" i="47"/>
  <c r="F31" i="46"/>
  <c r="C31" i="46"/>
  <c r="F30" i="46"/>
  <c r="C30" i="46"/>
  <c r="I11" i="46"/>
  <c r="H11" i="46"/>
  <c r="G11" i="46"/>
  <c r="F11" i="46"/>
  <c r="E11" i="46"/>
  <c r="D11" i="46"/>
  <c r="I42" i="21" l="1"/>
  <c r="J42" i="21" s="1"/>
  <c r="D23" i="47"/>
  <c r="F23" i="47"/>
  <c r="H23" i="47"/>
  <c r="E23" i="47"/>
  <c r="G23" i="47"/>
  <c r="D43" i="42" l="1"/>
  <c r="D42" i="42"/>
  <c r="C43" i="42"/>
  <c r="C42" i="42"/>
  <c r="D19" i="42" l="1"/>
  <c r="E19" i="42"/>
  <c r="D33" i="42"/>
  <c r="E33" i="42"/>
  <c r="D35" i="42" l="1"/>
  <c r="E35" i="42"/>
  <c r="E11" i="22" l="1"/>
  <c r="F96" i="39"/>
  <c r="C96" i="39"/>
  <c r="F95" i="39"/>
  <c r="C95" i="39"/>
  <c r="D75" i="39"/>
  <c r="E75" i="39" l="1"/>
  <c r="F75" i="39" s="1"/>
  <c r="G71" i="39"/>
  <c r="H71" i="39"/>
  <c r="G59" i="39"/>
  <c r="G39" i="39"/>
  <c r="G63" i="39"/>
  <c r="E59" i="39"/>
  <c r="E71" i="39"/>
  <c r="E63" i="39"/>
  <c r="G49" i="39"/>
  <c r="F13" i="39"/>
  <c r="I13" i="39" s="1"/>
  <c r="F15" i="39"/>
  <c r="I15" i="39" s="1"/>
  <c r="F17" i="39"/>
  <c r="I17" i="39" s="1"/>
  <c r="F23" i="39"/>
  <c r="I23" i="39" s="1"/>
  <c r="F24" i="39"/>
  <c r="I24" i="39" s="1"/>
  <c r="F27" i="39"/>
  <c r="I27" i="39" s="1"/>
  <c r="F28" i="39"/>
  <c r="I28" i="39" s="1"/>
  <c r="F31" i="39"/>
  <c r="I31" i="39" s="1"/>
  <c r="F33" i="39"/>
  <c r="I33" i="39" s="1"/>
  <c r="F35" i="39"/>
  <c r="I35" i="39" s="1"/>
  <c r="F37" i="39"/>
  <c r="I37" i="39" s="1"/>
  <c r="F41" i="39"/>
  <c r="I41" i="39" s="1"/>
  <c r="F42" i="39"/>
  <c r="I42" i="39" s="1"/>
  <c r="F43" i="39"/>
  <c r="I43" i="39" s="1"/>
  <c r="F45" i="39"/>
  <c r="I45" i="39" s="1"/>
  <c r="F46" i="39"/>
  <c r="I46" i="39" s="1"/>
  <c r="F47" i="39"/>
  <c r="I47" i="39" s="1"/>
  <c r="F51" i="39"/>
  <c r="I51" i="39" s="1"/>
  <c r="F53" i="39"/>
  <c r="I53" i="39" s="1"/>
  <c r="F55" i="39"/>
  <c r="I55" i="39" s="1"/>
  <c r="F57" i="39"/>
  <c r="I57" i="39" s="1"/>
  <c r="F61" i="39"/>
  <c r="I61" i="39" s="1"/>
  <c r="F65" i="39"/>
  <c r="I65" i="39" s="1"/>
  <c r="F67" i="39"/>
  <c r="I67" i="39" s="1"/>
  <c r="F68" i="39"/>
  <c r="I68" i="39" s="1"/>
  <c r="F69" i="39"/>
  <c r="I69" i="39" s="1"/>
  <c r="F73" i="39"/>
  <c r="I73" i="39" s="1"/>
  <c r="F77" i="39"/>
  <c r="F79" i="39"/>
  <c r="I79" i="39" s="1"/>
  <c r="F81" i="39"/>
  <c r="I81" i="39" s="1"/>
  <c r="F76" i="39"/>
  <c r="F72" i="39"/>
  <c r="I72" i="39" s="1"/>
  <c r="H49" i="39"/>
  <c r="E11" i="39"/>
  <c r="F78" i="39"/>
  <c r="I78" i="39" s="1"/>
  <c r="H75" i="39"/>
  <c r="F74" i="39"/>
  <c r="I74" i="39" s="1"/>
  <c r="F70" i="39"/>
  <c r="I70" i="39" s="1"/>
  <c r="F56" i="39"/>
  <c r="I56" i="39" s="1"/>
  <c r="F52" i="39"/>
  <c r="I52" i="39" s="1"/>
  <c r="E39" i="39"/>
  <c r="F38" i="39"/>
  <c r="I38" i="39" s="1"/>
  <c r="F34" i="39"/>
  <c r="I34" i="39" s="1"/>
  <c r="D29" i="39"/>
  <c r="F30" i="39"/>
  <c r="I30" i="39" s="1"/>
  <c r="F16" i="39"/>
  <c r="I16" i="39" s="1"/>
  <c r="D11" i="39"/>
  <c r="F80" i="39"/>
  <c r="I80" i="39" s="1"/>
  <c r="F64" i="39"/>
  <c r="I64" i="39" s="1"/>
  <c r="F60" i="39"/>
  <c r="I60" i="39" s="1"/>
  <c r="E49" i="39"/>
  <c r="F48" i="39"/>
  <c r="I48" i="39" s="1"/>
  <c r="F44" i="39"/>
  <c r="I44" i="39" s="1"/>
  <c r="D39" i="39"/>
  <c r="F40" i="39"/>
  <c r="I40" i="39" s="1"/>
  <c r="F22" i="39"/>
  <c r="I22" i="39" s="1"/>
  <c r="F82" i="39"/>
  <c r="I82" i="39" s="1"/>
  <c r="F66" i="39"/>
  <c r="I66" i="39" s="1"/>
  <c r="H63" i="39"/>
  <c r="F62" i="39"/>
  <c r="I62" i="39" s="1"/>
  <c r="H59" i="39"/>
  <c r="F58" i="39"/>
  <c r="I58" i="39" s="1"/>
  <c r="F54" i="39"/>
  <c r="I54" i="39" s="1"/>
  <c r="D49" i="39"/>
  <c r="F50" i="39"/>
  <c r="I50" i="39" s="1"/>
  <c r="F36" i="39"/>
  <c r="I36" i="39" s="1"/>
  <c r="F32" i="39"/>
  <c r="I32" i="39" s="1"/>
  <c r="F18" i="39"/>
  <c r="I18" i="39" s="1"/>
  <c r="F14" i="39"/>
  <c r="I14" i="39" s="1"/>
  <c r="H39" i="39" l="1"/>
  <c r="H83" i="39" s="1"/>
  <c r="I77" i="39"/>
  <c r="I76" i="39"/>
  <c r="G75" i="39"/>
  <c r="G83" i="39" s="1"/>
  <c r="F71" i="39"/>
  <c r="I71" i="39" s="1"/>
  <c r="F59" i="39"/>
  <c r="I59" i="39" s="1"/>
  <c r="F63" i="39"/>
  <c r="I63" i="39" s="1"/>
  <c r="F49" i="39"/>
  <c r="I49" i="39" s="1"/>
  <c r="F29" i="39"/>
  <c r="I29" i="39" s="1"/>
  <c r="F39" i="39"/>
  <c r="I39" i="39" s="1"/>
  <c r="D83" i="39"/>
  <c r="F11" i="39"/>
  <c r="G12" i="23" l="1"/>
  <c r="L17" i="22"/>
  <c r="H12" i="23"/>
  <c r="N17" i="22"/>
  <c r="D12" i="23"/>
  <c r="I75" i="39"/>
  <c r="I11" i="39"/>
  <c r="L23" i="22" l="1"/>
  <c r="L25" i="22"/>
  <c r="L22" i="22"/>
  <c r="L24" i="22"/>
  <c r="L26" i="22"/>
  <c r="H12" i="25"/>
  <c r="D11" i="22"/>
  <c r="F11" i="22" s="1"/>
  <c r="G11" i="22"/>
  <c r="H11" i="22"/>
  <c r="L27" i="22" l="1"/>
  <c r="I13" i="25"/>
  <c r="I11" i="22"/>
  <c r="E12" i="25"/>
  <c r="E21" i="25"/>
  <c r="E39" i="25"/>
  <c r="G39" i="25"/>
  <c r="H21" i="25"/>
  <c r="H39" i="25"/>
  <c r="G21" i="25"/>
  <c r="G12" i="25"/>
  <c r="G38" i="21" l="1"/>
  <c r="H19" i="21" l="1"/>
  <c r="J19" i="21" s="1"/>
  <c r="H18" i="21"/>
  <c r="J18" i="21" s="1"/>
  <c r="G14" i="21"/>
  <c r="H14" i="21" s="1"/>
  <c r="G13" i="21"/>
  <c r="H13" i="21" s="1"/>
  <c r="J13" i="21" s="1"/>
  <c r="G12" i="21"/>
  <c r="H12" i="21" s="1"/>
  <c r="J12" i="21" s="1"/>
  <c r="G11" i="21"/>
  <c r="G20" i="21"/>
  <c r="J14" i="21" l="1"/>
  <c r="H33" i="21"/>
  <c r="H11" i="21"/>
  <c r="E40" i="21"/>
  <c r="F54" i="25"/>
  <c r="F53" i="25"/>
  <c r="C54" i="25"/>
  <c r="C53" i="25"/>
  <c r="F33" i="23"/>
  <c r="F32" i="23"/>
  <c r="C33" i="23"/>
  <c r="C32" i="23"/>
  <c r="F37" i="22"/>
  <c r="F36" i="22"/>
  <c r="C37" i="22"/>
  <c r="C36" i="22"/>
  <c r="G58" i="21"/>
  <c r="G57" i="21"/>
  <c r="D58" i="21"/>
  <c r="D57" i="21"/>
  <c r="J11" i="21" l="1"/>
  <c r="F16" i="23"/>
  <c r="I16" i="23" s="1"/>
  <c r="F18" i="23"/>
  <c r="I18" i="23" s="1"/>
  <c r="F20" i="23"/>
  <c r="I20" i="23" s="1"/>
  <c r="I27" i="32"/>
  <c r="E22" i="22" l="1"/>
  <c r="J43" i="21"/>
  <c r="F45" i="21"/>
  <c r="I36" i="21"/>
  <c r="H36" i="21"/>
  <c r="H32" i="21"/>
  <c r="H40" i="21"/>
  <c r="F40" i="21"/>
  <c r="H30" i="21"/>
  <c r="G30" i="21"/>
  <c r="G74" i="14"/>
  <c r="C74" i="14"/>
  <c r="G73" i="14"/>
  <c r="C73" i="14"/>
  <c r="J61" i="14"/>
  <c r="I61" i="14"/>
  <c r="J60" i="14"/>
  <c r="I60" i="14"/>
  <c r="J56" i="14"/>
  <c r="I56" i="14"/>
  <c r="J55" i="14"/>
  <c r="I55" i="14"/>
  <c r="J54" i="14"/>
  <c r="I54" i="14"/>
  <c r="J53" i="14"/>
  <c r="I53" i="14"/>
  <c r="J48" i="14"/>
  <c r="I48" i="14"/>
  <c r="J47" i="14"/>
  <c r="I47" i="14"/>
  <c r="J46" i="14"/>
  <c r="I46" i="14"/>
  <c r="E39" i="14"/>
  <c r="D39" i="14"/>
  <c r="E38" i="14"/>
  <c r="D38" i="14"/>
  <c r="E37" i="14"/>
  <c r="D37" i="14"/>
  <c r="J36" i="14"/>
  <c r="I36" i="14"/>
  <c r="E36" i="14"/>
  <c r="D36" i="14"/>
  <c r="J35" i="14"/>
  <c r="I35" i="14"/>
  <c r="E35" i="14"/>
  <c r="D35" i="14"/>
  <c r="J34" i="14"/>
  <c r="I34" i="14"/>
  <c r="E34" i="14"/>
  <c r="D34" i="14"/>
  <c r="J33" i="14"/>
  <c r="I33" i="14"/>
  <c r="E33" i="14"/>
  <c r="D33" i="14"/>
  <c r="J32" i="14"/>
  <c r="I32" i="14"/>
  <c r="E32" i="14"/>
  <c r="D32" i="14"/>
  <c r="J31" i="14"/>
  <c r="J38" i="14" s="1"/>
  <c r="I31" i="14"/>
  <c r="I38" i="14" s="1"/>
  <c r="E31" i="14"/>
  <c r="D31" i="14"/>
  <c r="J25" i="14"/>
  <c r="I25" i="14"/>
  <c r="J24" i="14"/>
  <c r="I24" i="14"/>
  <c r="E24" i="14"/>
  <c r="D24" i="14"/>
  <c r="J23" i="14"/>
  <c r="I23" i="14"/>
  <c r="E23" i="14"/>
  <c r="D23" i="14"/>
  <c r="J22" i="14"/>
  <c r="I22" i="14"/>
  <c r="E22" i="14"/>
  <c r="D22" i="14"/>
  <c r="J21" i="14"/>
  <c r="I21" i="14"/>
  <c r="E21" i="14"/>
  <c r="D21" i="14"/>
  <c r="J20" i="14"/>
  <c r="I20" i="14"/>
  <c r="E20" i="14"/>
  <c r="D20" i="14"/>
  <c r="J19" i="14"/>
  <c r="I19" i="14"/>
  <c r="E19" i="14"/>
  <c r="D19" i="14"/>
  <c r="J18" i="14"/>
  <c r="I18" i="14"/>
  <c r="E18" i="14"/>
  <c r="D18" i="14"/>
  <c r="D26" i="14" s="1"/>
  <c r="C7" i="14"/>
  <c r="G64" i="12"/>
  <c r="C64" i="12"/>
  <c r="G63" i="12"/>
  <c r="C63" i="12"/>
  <c r="J51" i="12"/>
  <c r="J50" i="12" s="1"/>
  <c r="I51" i="12"/>
  <c r="I50" i="12" s="1"/>
  <c r="J48" i="12"/>
  <c r="I48" i="12"/>
  <c r="J47" i="12"/>
  <c r="I47" i="12"/>
  <c r="J46" i="12"/>
  <c r="I46" i="12"/>
  <c r="J45" i="12"/>
  <c r="I45" i="12"/>
  <c r="J44" i="12"/>
  <c r="I44" i="12"/>
  <c r="J43" i="12"/>
  <c r="I43" i="12"/>
  <c r="J40" i="12"/>
  <c r="I40" i="12"/>
  <c r="J39" i="12"/>
  <c r="I39" i="12"/>
  <c r="J38" i="12"/>
  <c r="I38" i="12"/>
  <c r="J37" i="12"/>
  <c r="I37" i="12"/>
  <c r="J36" i="12"/>
  <c r="I36" i="12"/>
  <c r="J33" i="12"/>
  <c r="I33" i="12"/>
  <c r="E33" i="12"/>
  <c r="D33" i="12"/>
  <c r="J32" i="12"/>
  <c r="I32" i="12"/>
  <c r="E32" i="12"/>
  <c r="D32" i="12"/>
  <c r="J31" i="12"/>
  <c r="J30" i="12" s="1"/>
  <c r="I31" i="12"/>
  <c r="I30" i="12" s="1"/>
  <c r="E31" i="12"/>
  <c r="D31" i="12"/>
  <c r="E30" i="12"/>
  <c r="D30" i="12"/>
  <c r="E29" i="12"/>
  <c r="D29" i="12"/>
  <c r="J28" i="12"/>
  <c r="I28" i="12"/>
  <c r="J27" i="12"/>
  <c r="I27" i="12"/>
  <c r="J26" i="12"/>
  <c r="I26" i="12"/>
  <c r="E26" i="12"/>
  <c r="D26" i="12"/>
  <c r="J25" i="12"/>
  <c r="I25" i="12"/>
  <c r="E25" i="12"/>
  <c r="E24" i="12" s="1"/>
  <c r="D25" i="12"/>
  <c r="D24" i="12" s="1"/>
  <c r="J24" i="12"/>
  <c r="I24" i="12"/>
  <c r="J23" i="12"/>
  <c r="I23" i="12"/>
  <c r="J22" i="12"/>
  <c r="I22" i="12"/>
  <c r="E22" i="12"/>
  <c r="D22" i="12"/>
  <c r="J21" i="12"/>
  <c r="I21" i="12"/>
  <c r="E21" i="12"/>
  <c r="D21" i="12"/>
  <c r="J20" i="12"/>
  <c r="I20" i="12"/>
  <c r="E20" i="12"/>
  <c r="D20" i="12"/>
  <c r="E19" i="12"/>
  <c r="D19" i="12"/>
  <c r="E18" i="12"/>
  <c r="D18" i="12"/>
  <c r="J17" i="12"/>
  <c r="I17" i="12"/>
  <c r="E17" i="12"/>
  <c r="D17" i="12"/>
  <c r="J16" i="12"/>
  <c r="I16" i="12"/>
  <c r="E16" i="12"/>
  <c r="D16" i="12"/>
  <c r="J15" i="12"/>
  <c r="J14" i="12" s="1"/>
  <c r="I15" i="12"/>
  <c r="I14" i="12" s="1"/>
  <c r="E15" i="12"/>
  <c r="D15" i="12"/>
  <c r="C8" i="12"/>
  <c r="G40" i="21" l="1"/>
  <c r="F39" i="21"/>
  <c r="H39" i="21"/>
  <c r="G32" i="21"/>
  <c r="G36" i="21"/>
  <c r="I15" i="25"/>
  <c r="I26" i="25"/>
  <c r="I31" i="25"/>
  <c r="I36" i="25"/>
  <c r="J58" i="14"/>
  <c r="I19" i="12"/>
  <c r="F14" i="23"/>
  <c r="I14" i="23" s="1"/>
  <c r="I20" i="25"/>
  <c r="I25" i="25"/>
  <c r="I40" i="25"/>
  <c r="J19" i="12"/>
  <c r="E14" i="12"/>
  <c r="J44" i="14"/>
  <c r="J42" i="12"/>
  <c r="I44" i="14"/>
  <c r="E41" i="14"/>
  <c r="I35" i="12"/>
  <c r="I27" i="14"/>
  <c r="I40" i="14" s="1"/>
  <c r="I16" i="25"/>
  <c r="I17" i="25"/>
  <c r="I24" i="25"/>
  <c r="I27" i="25"/>
  <c r="I32" i="25"/>
  <c r="I37" i="25"/>
  <c r="J36" i="21"/>
  <c r="G16" i="21"/>
  <c r="H16" i="21" s="1"/>
  <c r="I23" i="25"/>
  <c r="I42" i="25"/>
  <c r="I41" i="25"/>
  <c r="I18" i="25"/>
  <c r="I19" i="25"/>
  <c r="I33" i="25"/>
  <c r="I28" i="25"/>
  <c r="I14" i="25"/>
  <c r="G21" i="22"/>
  <c r="H21" i="22"/>
  <c r="E21" i="22"/>
  <c r="D21" i="22"/>
  <c r="G34" i="21"/>
  <c r="E26" i="14"/>
  <c r="D41" i="14"/>
  <c r="D43" i="14" s="1"/>
  <c r="D14" i="12"/>
  <c r="E28" i="12"/>
  <c r="I42" i="12"/>
  <c r="I58" i="14"/>
  <c r="D28" i="12"/>
  <c r="J35" i="12"/>
  <c r="J27" i="14"/>
  <c r="J40" i="14" s="1"/>
  <c r="G20" i="22"/>
  <c r="D20" i="22"/>
  <c r="E20" i="22"/>
  <c r="H20" i="22"/>
  <c r="I35" i="25"/>
  <c r="I33" i="21"/>
  <c r="G15" i="21"/>
  <c r="I30" i="21"/>
  <c r="G33" i="21"/>
  <c r="H45" i="21"/>
  <c r="I32" i="21"/>
  <c r="J32" i="21" s="1"/>
  <c r="I40" i="21"/>
  <c r="H19" i="22"/>
  <c r="D19" i="22"/>
  <c r="G19" i="22"/>
  <c r="I22" i="25"/>
  <c r="D21" i="25"/>
  <c r="I43" i="25"/>
  <c r="D39" i="25"/>
  <c r="G46" i="21"/>
  <c r="G45" i="21" s="1"/>
  <c r="E45" i="21"/>
  <c r="E19" i="22"/>
  <c r="H22" i="22"/>
  <c r="D22" i="22"/>
  <c r="F22" i="22" s="1"/>
  <c r="G22" i="22"/>
  <c r="D12" i="25"/>
  <c r="I34" i="25"/>
  <c r="I29" i="21" l="1"/>
  <c r="J16" i="21"/>
  <c r="H35" i="21"/>
  <c r="H15" i="21"/>
  <c r="G22" i="21"/>
  <c r="J15" i="21"/>
  <c r="J22" i="21" s="1"/>
  <c r="E35" i="12"/>
  <c r="G35" i="21"/>
  <c r="E29" i="21"/>
  <c r="J53" i="12"/>
  <c r="D35" i="12"/>
  <c r="F39" i="25"/>
  <c r="I39" i="25" s="1"/>
  <c r="F20" i="22"/>
  <c r="I20" i="22" s="1"/>
  <c r="E43" i="14"/>
  <c r="I53" i="12"/>
  <c r="J37" i="21"/>
  <c r="F29" i="21"/>
  <c r="J46" i="21"/>
  <c r="F12" i="25"/>
  <c r="I12" i="25"/>
  <c r="I22" i="22"/>
  <c r="F19" i="22"/>
  <c r="I19" i="22" s="1"/>
  <c r="F21" i="22"/>
  <c r="I21" i="22" s="1"/>
  <c r="I45" i="21"/>
  <c r="J45" i="21" s="1"/>
  <c r="J33" i="21"/>
  <c r="E39" i="21"/>
  <c r="I39" i="21"/>
  <c r="J40" i="21"/>
  <c r="J30" i="21"/>
  <c r="J35" i="21"/>
  <c r="F21" i="25"/>
  <c r="I21" i="25" s="1"/>
  <c r="H22" i="21" l="1"/>
  <c r="H34" i="21"/>
  <c r="J39" i="21"/>
  <c r="J55" i="12"/>
  <c r="J52" i="14" s="1"/>
  <c r="J50" i="14" s="1"/>
  <c r="J63" i="14" s="1"/>
  <c r="J65" i="14" s="1"/>
  <c r="B47" i="14" s="1"/>
  <c r="D27" i="22"/>
  <c r="D22" i="46" s="1"/>
  <c r="D22" i="23"/>
  <c r="H22" i="23"/>
  <c r="I55" i="12"/>
  <c r="I52" i="14" s="1"/>
  <c r="I50" i="14" s="1"/>
  <c r="I63" i="14" s="1"/>
  <c r="I65" i="14" s="1"/>
  <c r="B48" i="14" s="1"/>
  <c r="J34" i="21"/>
  <c r="J29" i="21" s="1"/>
  <c r="I48" i="21"/>
  <c r="G29" i="21"/>
  <c r="E48" i="21"/>
  <c r="H29" i="21" l="1"/>
  <c r="H48" i="21"/>
  <c r="D24" i="47"/>
  <c r="G22" i="23"/>
  <c r="J48" i="21"/>
  <c r="D27" i="47" l="1"/>
  <c r="D30" i="25" s="1"/>
  <c r="D29" i="25" l="1"/>
  <c r="D44" i="25" l="1"/>
  <c r="G42" i="21" l="1"/>
  <c r="F48" i="21" l="1"/>
  <c r="G39" i="21" l="1"/>
  <c r="G48" i="21" s="1"/>
  <c r="F21" i="39" l="1"/>
  <c r="I21" i="39" s="1"/>
  <c r="E19" i="39"/>
  <c r="E83" i="39" s="1"/>
  <c r="E12" i="23" l="1"/>
  <c r="K27" i="22"/>
  <c r="F19" i="39"/>
  <c r="I19" i="39" s="1"/>
  <c r="I83" i="39" s="1"/>
  <c r="F12" i="23" l="1"/>
  <c r="I12" i="23" s="1"/>
  <c r="I22" i="23" s="1"/>
  <c r="E22" i="23"/>
  <c r="F15" i="22"/>
  <c r="F13" i="22"/>
  <c r="F16" i="22"/>
  <c r="F14" i="22"/>
  <c r="E24" i="47"/>
  <c r="F12" i="46"/>
  <c r="E22" i="46"/>
  <c r="F83" i="39"/>
  <c r="F22" i="23" l="1"/>
  <c r="E27" i="47"/>
  <c r="E30" i="25" s="1"/>
  <c r="F30" i="25" s="1"/>
  <c r="F24" i="47"/>
  <c r="F22" i="46"/>
  <c r="F27" i="47" l="1"/>
  <c r="E29" i="25"/>
  <c r="F38" i="25"/>
  <c r="E44" i="25" l="1"/>
  <c r="F29" i="25"/>
  <c r="F44" i="25" l="1"/>
  <c r="F12" i="22"/>
  <c r="F27" i="22" l="1"/>
  <c r="K12" i="22" s="1"/>
  <c r="E27" i="22"/>
  <c r="M12" i="22" l="1"/>
  <c r="L12" i="22"/>
  <c r="G12" i="22" s="1"/>
  <c r="K16" i="22"/>
  <c r="K15" i="22"/>
  <c r="K13" i="22"/>
  <c r="K14" i="22"/>
  <c r="M14" i="22" l="1"/>
  <c r="N14" i="22" s="1"/>
  <c r="H14" i="22" s="1"/>
  <c r="L14" i="22"/>
  <c r="G14" i="22" s="1"/>
  <c r="M15" i="22"/>
  <c r="N15" i="22" s="1"/>
  <c r="H15" i="22" s="1"/>
  <c r="L15" i="22"/>
  <c r="G15" i="22" s="1"/>
  <c r="I15" i="22" s="1"/>
  <c r="I12" i="22"/>
  <c r="M13" i="22"/>
  <c r="N13" i="22" s="1"/>
  <c r="H13" i="22" s="1"/>
  <c r="L13" i="22"/>
  <c r="G13" i="22" s="1"/>
  <c r="M16" i="22"/>
  <c r="N16" i="22" s="1"/>
  <c r="H16" i="22" s="1"/>
  <c r="L16" i="22"/>
  <c r="G16" i="22" s="1"/>
  <c r="M17" i="22"/>
  <c r="N12" i="22"/>
  <c r="H12" i="22" s="1"/>
  <c r="K17" i="22"/>
  <c r="I13" i="22"/>
  <c r="I14" i="22"/>
  <c r="G27" i="22" l="1"/>
  <c r="I12" i="46" s="1"/>
  <c r="I22" i="46" s="1"/>
  <c r="I16" i="22"/>
  <c r="I27" i="22" s="1"/>
  <c r="H27" i="22"/>
  <c r="G22" i="46" l="1"/>
  <c r="H22" i="46"/>
  <c r="H27" i="47" l="1"/>
  <c r="I24" i="47"/>
  <c r="I27" i="47" s="1"/>
  <c r="G27" i="47"/>
  <c r="G30" i="25" s="1"/>
  <c r="I30" i="25" s="1"/>
  <c r="H30" i="25" l="1"/>
  <c r="H29" i="25" s="1"/>
  <c r="H44" i="25" s="1"/>
  <c r="I38" i="25"/>
  <c r="G29" i="25"/>
  <c r="G44" i="25" l="1"/>
  <c r="I29" i="25"/>
  <c r="I44" i="25" s="1"/>
</calcChain>
</file>

<file path=xl/sharedStrings.xml><?xml version="1.0" encoding="utf-8"?>
<sst xmlns="http://schemas.openxmlformats.org/spreadsheetml/2006/main" count="497" uniqueCount="335">
  <si>
    <t>RENDICIÓN DE LA CUENTA PÚBLICA</t>
  </si>
  <si>
    <t>ESTADO DE QUERÉTARO</t>
  </si>
  <si>
    <t>Ejercicio 2016</t>
  </si>
  <si>
    <t>DATOS GENERALES DEL ENTE</t>
  </si>
  <si>
    <t>Ente:</t>
  </si>
  <si>
    <t>Gasto Corriente</t>
  </si>
  <si>
    <t>Gasto de Capital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</si>
  <si>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</si>
  <si>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</si>
  <si>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</si>
  <si>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</si>
  <si>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</si>
  <si>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</si>
  <si>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</si>
  <si>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</si>
  <si>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</si>
  <si>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</si>
  <si>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</si>
  <si>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</si>
  <si>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</si>
  <si>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</si>
  <si>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</si>
  <si>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</si>
  <si>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</si>
  <si>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</si>
  <si>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</si>
  <si>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</si>
  <si>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</si>
  <si>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</si>
  <si>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</si>
  <si>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</si>
  <si>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Saneamiento del Sistema Financiero</t>
  </si>
  <si>
    <t>B</t>
  </si>
  <si>
    <t>A</t>
  </si>
  <si>
    <t>Estado de Actividades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</si>
  <si>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</si>
  <si>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</si>
  <si>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</si>
  <si>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</si>
  <si>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</si>
  <si>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</si>
  <si>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</si>
  <si>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</si>
  <si>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</si>
  <si>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</si>
  <si>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</si>
  <si>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</si>
  <si>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</si>
  <si>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</si>
  <si>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</si>
  <si>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</si>
  <si>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</si>
  <si>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</si>
  <si>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</si>
  <si>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</si>
  <si>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</si>
  <si>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</si>
  <si>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</si>
  <si>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</si>
  <si>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</si>
  <si>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</si>
  <si>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</si>
  <si>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</si>
  <si>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</si>
  <si>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</si>
  <si>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</si>
  <si>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</si>
  <si>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</si>
  <si>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</si>
  <si>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</si>
  <si>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</si>
  <si>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</si>
  <si>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</si>
  <si>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</si>
  <si>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</si>
  <si>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</si>
  <si>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</si>
  <si>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</si>
  <si>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</si>
  <si>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</si>
  <si>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</si>
  <si>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</si>
  <si>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</si>
  <si>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</si>
  <si>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</si>
  <si>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</si>
  <si>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</si>
  <si>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</si>
  <si>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</si>
  <si>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</si>
  <si>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</si>
  <si>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</si>
  <si>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</si>
  <si>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Del 1 de enero al 31 de diciembre de 2015 y 2016</t>
  </si>
  <si>
    <t>Estado de Situación Financiera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</si>
  <si>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</si>
  <si>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</si>
  <si>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</si>
  <si>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</si>
  <si>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</si>
  <si>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</si>
  <si>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</si>
  <si>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</si>
  <si>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</si>
  <si>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</si>
  <si>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</si>
  <si>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</si>
  <si>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</si>
  <si>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</si>
  <si>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</si>
  <si>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</si>
  <si>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</si>
  <si>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</si>
  <si>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</si>
  <si>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</si>
  <si>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</si>
  <si>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</si>
  <si>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</si>
  <si>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</si>
  <si>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</si>
  <si>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</si>
  <si>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</si>
  <si>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</si>
  <si>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</si>
  <si>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</si>
  <si>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</si>
  <si>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</si>
  <si>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</si>
  <si>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</si>
  <si>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</si>
  <si>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</si>
  <si>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</si>
  <si>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</si>
  <si>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</si>
  <si>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</si>
  <si>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</si>
  <si>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</si>
  <si>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</si>
  <si>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</si>
  <si>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</si>
  <si>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</si>
  <si>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</si>
  <si>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</si>
  <si>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</si>
  <si>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</si>
  <si>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</si>
  <si>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</si>
  <si>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</si>
  <si>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</si>
  <si>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</si>
  <si>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</si>
  <si>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</si>
  <si>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</si>
  <si>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</si>
  <si>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Al 31 de diciembre de 2015 y 2016</t>
  </si>
  <si>
    <t>Cuotas y Aportaciones de Seguridad Social</t>
  </si>
  <si>
    <t>Servicios Personales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</si>
  <si>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</si>
  <si>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</si>
  <si>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</si>
  <si>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</si>
  <si>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</si>
  <si>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</si>
  <si>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</si>
  <si>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</si>
  <si>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</si>
  <si>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</si>
  <si>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</si>
  <si>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</si>
  <si>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</si>
  <si>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</si>
  <si>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Productos</t>
  </si>
  <si>
    <t>Aprovechamientos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</si>
  <si>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</si>
  <si>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</si>
  <si>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</si>
  <si>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</si>
  <si>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</si>
  <si>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derivados de financiamiento</t>
  </si>
  <si>
    <t>Aprobado</t>
  </si>
  <si>
    <t>Ampliaciones/ (Reducciones)</t>
  </si>
  <si>
    <t>Pagado</t>
  </si>
  <si>
    <t>3 = (1 + 2 )</t>
  </si>
  <si>
    <t>6 = ( 3 - 4 )</t>
  </si>
  <si>
    <t>Total del Gasto</t>
  </si>
  <si>
    <r>
      <t>2</t>
    </r>
    <r>
      <rPr>
        <sz val="9"/>
        <color theme="1"/>
        <rFont val="Calibri"/>
        <family val="2"/>
        <scheme val="minor"/>
      </rPr>
      <t xml:space="preserve"> Los montos reflejados en las columnas Aprobado (1), Ampliaciones (2), Devengado (4), Pagado (5), corresponden a los saldos finales del periodo de las cuentas 82110, 82310, 82510 y 82710 conforme a los registros aplicados en el Instructivo de Manejo de Cuentas del Manual de Contabilidad Gubernamental, publicado por el CONAC con fecha 4 de noviembre del 2010, por lo que el monto reflejado en la columna </t>
    </r>
    <r>
      <rPr>
        <b/>
        <sz val="9"/>
        <color theme="1"/>
        <rFont val="Calibri"/>
        <family val="2"/>
        <scheme val="minor"/>
      </rPr>
      <t>Subejercicio</t>
    </r>
    <r>
      <rPr>
        <sz val="9"/>
        <color theme="1"/>
        <rFont val="Calibri"/>
        <family val="2"/>
        <scheme val="minor"/>
      </rPr>
      <t xml:space="preserve"> no contempla la aplicación de la suma de los saldos finales del periodo de la cuentas 82510, 82610 y 82710 menos el saldo final del periodo de la cuenta 82310</t>
    </r>
  </si>
  <si>
    <t>Amortización de la Deuda y Disminución de Pasivos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</si>
  <si>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</si>
  <si>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</si>
  <si>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</si>
  <si>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</si>
  <si>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</si>
  <si>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</si>
  <si>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</si>
  <si>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</si>
  <si>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</si>
  <si>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</si>
  <si>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</si>
  <si>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</si>
  <si>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</si>
  <si>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</si>
  <si>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</si>
  <si>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</si>
  <si>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</si>
  <si>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</si>
  <si>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</si>
  <si>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</si>
  <si>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</si>
  <si>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</si>
  <si>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</si>
  <si>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</si>
  <si>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</si>
  <si>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</si>
  <si>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</si>
  <si>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</si>
  <si>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</si>
  <si>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</si>
  <si>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</si>
  <si>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</si>
  <si>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</si>
  <si>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</si>
  <si>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</si>
  <si>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</si>
  <si>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</si>
  <si>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</si>
  <si>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</si>
  <si>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</si>
  <si>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</si>
  <si>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</si>
  <si>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</si>
  <si>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</si>
  <si>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</si>
  <si>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</si>
  <si>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</si>
  <si>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</si>
  <si>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Gobierno</t>
  </si>
  <si>
    <t>Desarrollo Social</t>
  </si>
  <si>
    <t>Desarrollo Económico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</si>
  <si>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</si>
  <si>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</si>
  <si>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</si>
  <si>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Adeudos de Ejercicios Fiscales Anteriores</t>
  </si>
  <si>
    <t>SALDOS FINALES CLASIFICADOR POR RUBRO DE INGRESOS</t>
  </si>
  <si>
    <t>SALDOS FINALES CLASIFICACIÓN ADMINISTRATIVA</t>
  </si>
  <si>
    <t>SALDOS FINALES CLASIFICADOR POR TIPO DE GASTO</t>
  </si>
  <si>
    <t>SALDOS FINALES CLASIFICADOR POR OBJETO DE GASTO</t>
  </si>
  <si>
    <t>SALDOS FINALES CLASIFICADOR FUNCIONAL DEL GASTO</t>
  </si>
  <si>
    <t>SALDOS FINALES CLASIFICACIÓN PROGRAMÁTICA</t>
  </si>
  <si>
    <t>SALDOS FINALES FUENTE DE FINANCIAMIENTO</t>
  </si>
  <si>
    <t>ESTADO ANALÍTICO DEL INGRESO</t>
  </si>
  <si>
    <t>ESTADO ANALÍTICO DEL EGRESO POR CLASIFICACION ADMINISTRATIVA</t>
  </si>
  <si>
    <t>ESTADO ANALÍTICO DEL EGRESO POR TIPO DE GASTO</t>
  </si>
  <si>
    <t>ESTADO ANALÍTICO DEL EGRESO POR OBJETO DEL GASTO</t>
  </si>
  <si>
    <t>ESTADO ANALÍTICO DEL EGRESO POR FUNCIONAL DEL GASTO</t>
  </si>
  <si>
    <t>ESTADO ANALÍTICO DEL EGRESO POR FUENTE DE FINANCIAMIENTO</t>
  </si>
  <si>
    <t>GASTO POR CATEGORÍA PROGRAMÁTICA</t>
  </si>
  <si>
    <t>DATOS DE LA ENTIDAD</t>
  </si>
  <si>
    <t>BALANCE PRESUPUESTARIO</t>
  </si>
  <si>
    <t>ESTADO ANALÍTICO DE INGRESOS DETALLADO</t>
  </si>
  <si>
    <t>LEY GENERAL DE CONTABILIDAD GUBERNAMENTAL</t>
  </si>
  <si>
    <t>LEY DE DISCIPLINA FINANCIERA DE LAS ENTIDADES FEDERATIVAS Y LOS MUNICIPIOS</t>
  </si>
  <si>
    <t>ENTE PÚBLICO:</t>
  </si>
  <si>
    <t>NOMBRE DE QUIEN AUTORIZA:</t>
  </si>
  <si>
    <t>CARGO DE QUIEN AUTORIZA:</t>
  </si>
  <si>
    <t>NOMBRE DE QUIEN ELABORA:</t>
  </si>
  <si>
    <t>CARGO DE QUIEN ELABORA:</t>
  </si>
  <si>
    <t>CLASIFICACIÓN POR OBJETO DEL GASTO (CAPÍTULO Y CONCEPTO)</t>
  </si>
  <si>
    <t>Egresos</t>
  </si>
  <si>
    <t>CLASIFICACIÓN ADMINISTRATIVA</t>
  </si>
  <si>
    <t>CLASIFICACIÓN FUNCIONAL (FINALIDAD Y FUNCIÓN)</t>
  </si>
  <si>
    <t>Clasificación por Objeto del Gasto (Capítulo y Concepto)</t>
  </si>
  <si>
    <t>Clasificación Administrativa</t>
  </si>
  <si>
    <t>Clasificación Funcional (Finalidad y Función)</t>
  </si>
  <si>
    <t>POSTURA FISCAL</t>
  </si>
  <si>
    <t>Subejercicio</t>
  </si>
  <si>
    <t>CLASIFICACIÓN DE SERVICIOS PERSONALES POR CATEGORÍA</t>
  </si>
  <si>
    <t xml:space="preserve">Egresos </t>
  </si>
  <si>
    <t>Ingresos excedentes</t>
  </si>
  <si>
    <t>INFORMACIÓN TRIMESTRAL</t>
  </si>
  <si>
    <t>Ejercicio 2017</t>
  </si>
  <si>
    <t>INFORME DE INTERESES DE LA DEUDA</t>
  </si>
  <si>
    <t>TOTAL</t>
  </si>
  <si>
    <t>Total de Intereses de Otros Instrumentos de Deuda</t>
  </si>
  <si>
    <t>Otros Instrumentos de Deuda</t>
  </si>
  <si>
    <t>Total de Intereses de Créditos Bancarios</t>
  </si>
  <si>
    <t>Créditos Bancarios</t>
  </si>
  <si>
    <t>Identificación de Crédito o Instrumento</t>
  </si>
  <si>
    <t>TRIMESTRE:</t>
  </si>
  <si>
    <t>PERIODOS</t>
  </si>
  <si>
    <t>COMPROBACIÓN TOTALES</t>
  </si>
  <si>
    <t>Total Otros Instrumentos de Deuda</t>
  </si>
  <si>
    <t>Amortización</t>
  </si>
  <si>
    <t>INFORME DE ENDEUDAMIENTO NETO</t>
  </si>
  <si>
    <t>FIDEICOMISO PROMOTOR DEL EMPLEO</t>
  </si>
  <si>
    <t>ING. JORGE ANTONIO HERBERT ACERO</t>
  </si>
  <si>
    <t>DIRECTOR</t>
  </si>
  <si>
    <t>C.P. SABINO DIAZ MORALES</t>
  </si>
  <si>
    <t>CONTADOR GENERAL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</si>
  <si>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</si>
  <si>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</si>
  <si>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</si>
  <si>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</si>
  <si>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</si>
  <si>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</si>
  <si>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</si>
  <si>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</si>
  <si>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</si>
  <si>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</si>
  <si>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</si>
  <si>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 xml:space="preserve">Estado Analítico del Ejercicio del Presupuesto de Egresos </t>
  </si>
  <si>
    <t>Clasificación Económica (por Tipo de Gasto)</t>
  </si>
  <si>
    <t>Estado Analítico del Ejercicio del Presupuesto de Egresos</t>
  </si>
  <si>
    <t xml:space="preserve"> Clasificación Administrativa</t>
  </si>
  <si>
    <t>Colocación</t>
  </si>
  <si>
    <t>Endeudamiento Neto</t>
  </si>
  <si>
    <t>C=A-B</t>
  </si>
  <si>
    <t>Total de Créditos Bancarios</t>
  </si>
  <si>
    <t>Intereses de la Deuda</t>
  </si>
  <si>
    <t>Estado Analítico de Ingresos</t>
  </si>
  <si>
    <t>Bajo protesta de decir verdad declaramos que los Estados Presupuestarios son razonablemente correctos y responsabilidad del emisor</t>
  </si>
  <si>
    <t xml:space="preserve">DIRECCION </t>
  </si>
  <si>
    <t>DEPARTAMENTO ADMINISTRATIVO CONTABLE</t>
  </si>
  <si>
    <t>DEPARTAMENTO DE PROMOCION Y ANALISIS</t>
  </si>
  <si>
    <t>DEPARTAMENTO DE COBRANZA</t>
  </si>
  <si>
    <t>DEPARTAMENTO DE FORMALIZACIÓN</t>
  </si>
  <si>
    <t>devengado</t>
  </si>
  <si>
    <t>pagado</t>
  </si>
  <si>
    <t>Ingresos por Ventas de Bienes,Prestación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</si>
  <si>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</si>
  <si>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</si>
  <si>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</si>
  <si>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Ingresos de los Entes Públicos de los Poderes Legislativo y Judicial, de los Órganos Autónomos y del Sector Paraestal o Paramunicipal, así como de las Empesas Produtivas del Estado</t>
  </si>
  <si>
    <t>Ingresos por Ventas de Bienes, Prestación de Servicios y Otros Ingresos</t>
  </si>
  <si>
    <t>Del 1 de enero al 31 de Agosto de 2019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</si>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</sst>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 ;\-0\ "/>
    <numFmt numFmtId="165" formatCode="General_)"/>
    <numFmt numFmtId="166" formatCode="#,##0_ ;\-#,##0\ "/>
    <numFmt numFmtId="167" formatCode="_-* #,##0_-;\-* #,##0_-;_-* &quot;-&quot;??_-;_-@_-"/>
    <numFmt numFmtId="168" formatCode="mmmm\-yyyy"/>
    <numFmt numFmtId="169" formatCode="#,##0_ ;[Red]\-#,##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5" fontId="9" fillId="0" borderId="0"/>
    <xf numFmtId="0" fontId="1" fillId="0" borderId="0"/>
    <xf numFmtId="43" fontId="1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7">
    <xf numFmtId="0" fontId="0" fillId="0" borderId="0" xfId="0"/>
    <xf numFmtId="0" fontId="5" fillId="0" borderId="0" xfId="0" applyFont="1" applyProtection="1"/>
    <xf numFmtId="0" fontId="6" fillId="0" borderId="0" xfId="0" applyFont="1" applyFill="1" applyProtection="1"/>
    <xf numFmtId="0" fontId="6" fillId="0" borderId="0" xfId="0" applyFont="1" applyProtection="1"/>
    <xf numFmtId="0" fontId="5" fillId="0" borderId="0" xfId="0" applyFont="1" applyFill="1" applyProtection="1"/>
    <xf numFmtId="0" fontId="8" fillId="3" borderId="0" xfId="0" applyFont="1" applyFill="1" applyProtection="1"/>
    <xf numFmtId="0" fontId="6" fillId="0" borderId="1" xfId="0" applyFont="1" applyBorder="1" applyProtection="1"/>
    <xf numFmtId="0" fontId="6" fillId="3" borderId="0" xfId="0" applyFont="1" applyFill="1" applyBorder="1" applyProtection="1"/>
    <xf numFmtId="0" fontId="6" fillId="3" borderId="0" xfId="0" applyFont="1" applyFill="1" applyProtection="1"/>
    <xf numFmtId="0" fontId="10" fillId="3" borderId="0" xfId="2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/>
    <xf numFmtId="0" fontId="12" fillId="3" borderId="0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/>
    <xf numFmtId="0" fontId="10" fillId="3" borderId="0" xfId="2" applyFont="1" applyFill="1" applyBorder="1" applyAlignment="1" applyProtection="1">
      <alignment vertical="center"/>
    </xf>
    <xf numFmtId="0" fontId="11" fillId="3" borderId="0" xfId="2" applyFont="1" applyFill="1" applyBorder="1" applyAlignment="1" applyProtection="1"/>
    <xf numFmtId="0" fontId="6" fillId="3" borderId="8" xfId="0" applyFont="1" applyFill="1" applyBorder="1" applyProtection="1"/>
    <xf numFmtId="0" fontId="10" fillId="3" borderId="7" xfId="0" applyFont="1" applyFill="1" applyBorder="1" applyAlignment="1" applyProtection="1"/>
    <xf numFmtId="3" fontId="11" fillId="3" borderId="0" xfId="0" applyNumberFormat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vertical="top"/>
    </xf>
    <xf numFmtId="0" fontId="6" fillId="3" borderId="8" xfId="0" applyFont="1" applyFill="1" applyBorder="1" applyAlignment="1" applyProtection="1"/>
    <xf numFmtId="0" fontId="6" fillId="3" borderId="0" xfId="0" applyFont="1" applyFill="1" applyAlignment="1" applyProtection="1"/>
    <xf numFmtId="0" fontId="10" fillId="3" borderId="7" xfId="0" applyFont="1" applyFill="1" applyBorder="1" applyAlignment="1" applyProtection="1">
      <alignment horizontal="left" vertical="top"/>
    </xf>
    <xf numFmtId="3" fontId="10" fillId="3" borderId="0" xfId="0" applyNumberFormat="1" applyFont="1" applyFill="1" applyBorder="1" applyAlignment="1" applyProtection="1">
      <alignment vertical="top"/>
    </xf>
    <xf numFmtId="0" fontId="6" fillId="3" borderId="8" xfId="0" applyFont="1" applyFill="1" applyBorder="1" applyAlignment="1" applyProtection="1">
      <alignment vertical="top"/>
    </xf>
    <xf numFmtId="0" fontId="11" fillId="3" borderId="7" xfId="0" applyFont="1" applyFill="1" applyBorder="1" applyAlignment="1" applyProtection="1">
      <alignment horizontal="left" vertical="top"/>
    </xf>
    <xf numFmtId="3" fontId="11" fillId="3" borderId="0" xfId="1" applyNumberFormat="1" applyFont="1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vertical="top"/>
    </xf>
    <xf numFmtId="3" fontId="13" fillId="3" borderId="0" xfId="0" applyNumberFormat="1" applyFont="1" applyFill="1" applyBorder="1" applyAlignment="1" applyProtection="1">
      <alignment vertical="top"/>
    </xf>
    <xf numFmtId="0" fontId="14" fillId="3" borderId="0" xfId="0" applyFont="1" applyFill="1" applyBorder="1" applyAlignment="1" applyProtection="1">
      <alignment vertical="top"/>
    </xf>
    <xf numFmtId="0" fontId="14" fillId="3" borderId="7" xfId="0" applyFont="1" applyFill="1" applyBorder="1" applyAlignment="1" applyProtection="1">
      <alignment horizontal="left" vertical="top"/>
    </xf>
    <xf numFmtId="3" fontId="14" fillId="3" borderId="0" xfId="0" applyNumberFormat="1" applyFont="1" applyFill="1" applyBorder="1" applyAlignment="1" applyProtection="1">
      <alignment vertical="top"/>
    </xf>
    <xf numFmtId="0" fontId="15" fillId="3" borderId="0" xfId="0" applyFont="1" applyFill="1" applyBorder="1" applyAlignment="1" applyProtection="1">
      <alignment vertical="top"/>
    </xf>
    <xf numFmtId="3" fontId="10" fillId="3" borderId="0" xfId="1" applyNumberFormat="1" applyFont="1" applyFill="1" applyBorder="1" applyAlignment="1" applyProtection="1">
      <alignment vertical="top"/>
    </xf>
    <xf numFmtId="0" fontId="6" fillId="3" borderId="7" xfId="0" applyFont="1" applyFill="1" applyBorder="1" applyProtection="1"/>
    <xf numFmtId="3" fontId="14" fillId="3" borderId="0" xfId="1" applyNumberFormat="1" applyFont="1" applyFill="1" applyBorder="1" applyAlignment="1" applyProtection="1">
      <alignment vertical="top"/>
    </xf>
    <xf numFmtId="0" fontId="15" fillId="3" borderId="8" xfId="0" applyFont="1" applyFill="1" applyBorder="1" applyAlignment="1" applyProtection="1">
      <alignment vertical="top"/>
    </xf>
    <xf numFmtId="0" fontId="14" fillId="3" borderId="0" xfId="0" applyFont="1" applyFill="1" applyBorder="1" applyAlignment="1" applyProtection="1">
      <alignment vertical="top" wrapText="1"/>
    </xf>
    <xf numFmtId="0" fontId="6" fillId="3" borderId="9" xfId="0" applyFont="1" applyFill="1" applyBorder="1" applyProtection="1"/>
    <xf numFmtId="0" fontId="6" fillId="3" borderId="1" xfId="0" applyFont="1" applyFill="1" applyBorder="1" applyProtection="1"/>
    <xf numFmtId="0" fontId="6" fillId="3" borderId="1" xfId="0" applyFont="1" applyFill="1" applyBorder="1" applyAlignment="1" applyProtection="1"/>
    <xf numFmtId="0" fontId="6" fillId="3" borderId="10" xfId="0" applyFont="1" applyFill="1" applyBorder="1" applyProtection="1"/>
    <xf numFmtId="0" fontId="11" fillId="3" borderId="1" xfId="0" applyFont="1" applyFill="1" applyBorder="1" applyAlignment="1" applyProtection="1">
      <alignment vertical="top"/>
    </xf>
    <xf numFmtId="0" fontId="11" fillId="3" borderId="1" xfId="0" applyFont="1" applyFill="1" applyBorder="1" applyProtection="1"/>
    <xf numFmtId="43" fontId="11" fillId="3" borderId="1" xfId="1" applyFont="1" applyFill="1" applyBorder="1" applyProtection="1"/>
    <xf numFmtId="0" fontId="11" fillId="3" borderId="1" xfId="0" applyFont="1" applyFill="1" applyBorder="1" applyAlignment="1" applyProtection="1">
      <alignment vertical="center"/>
    </xf>
    <xf numFmtId="0" fontId="11" fillId="3" borderId="1" xfId="0" applyFont="1" applyFill="1" applyBorder="1" applyAlignment="1" applyProtection="1"/>
    <xf numFmtId="0" fontId="11" fillId="3" borderId="0" xfId="0" applyFont="1" applyFill="1" applyBorder="1" applyProtection="1"/>
    <xf numFmtId="43" fontId="11" fillId="3" borderId="0" xfId="1" applyFont="1" applyFill="1" applyBorder="1" applyProtection="1"/>
    <xf numFmtId="0" fontId="11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/>
    <xf numFmtId="0" fontId="10" fillId="3" borderId="0" xfId="0" applyFont="1" applyFill="1" applyBorder="1" applyAlignment="1" applyProtection="1">
      <alignment horizontal="right" vertical="top"/>
    </xf>
    <xf numFmtId="0" fontId="10" fillId="3" borderId="0" xfId="0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horizontal="right"/>
    </xf>
    <xf numFmtId="43" fontId="11" fillId="3" borderId="0" xfId="1" applyFont="1" applyFill="1" applyBorder="1" applyAlignment="1" applyProtection="1">
      <alignment vertical="top"/>
    </xf>
    <xf numFmtId="0" fontId="11" fillId="3" borderId="0" xfId="0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center"/>
    </xf>
    <xf numFmtId="0" fontId="6" fillId="3" borderId="0" xfId="0" applyFont="1" applyFill="1" applyAlignment="1" applyProtection="1">
      <alignment vertical="top"/>
    </xf>
    <xf numFmtId="0" fontId="10" fillId="3" borderId="0" xfId="3" applyNumberFormat="1" applyFont="1" applyFill="1" applyBorder="1" applyAlignment="1" applyProtection="1">
      <alignment horizontal="centerContinuous" vertical="center"/>
    </xf>
    <xf numFmtId="0" fontId="10" fillId="3" borderId="0" xfId="3" applyNumberFormat="1" applyFont="1" applyFill="1" applyBorder="1" applyAlignment="1" applyProtection="1">
      <alignment vertical="center"/>
    </xf>
    <xf numFmtId="0" fontId="10" fillId="3" borderId="0" xfId="3" applyNumberFormat="1" applyFont="1" applyFill="1" applyBorder="1" applyAlignment="1" applyProtection="1">
      <alignment horizontal="right" vertical="top"/>
    </xf>
    <xf numFmtId="0" fontId="12" fillId="3" borderId="0" xfId="0" applyFont="1" applyFill="1" applyAlignment="1" applyProtection="1">
      <alignment vertical="top"/>
    </xf>
    <xf numFmtId="0" fontId="12" fillId="3" borderId="0" xfId="0" applyFont="1" applyFill="1" applyBorder="1" applyProtection="1"/>
    <xf numFmtId="0" fontId="10" fillId="3" borderId="7" xfId="3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top"/>
    </xf>
    <xf numFmtId="166" fontId="11" fillId="3" borderId="0" xfId="1" applyNumberFormat="1" applyFont="1" applyFill="1" applyBorder="1" applyAlignment="1" applyProtection="1">
      <alignment vertical="top"/>
    </xf>
    <xf numFmtId="0" fontId="6" fillId="3" borderId="0" xfId="0" applyFont="1" applyFill="1" applyBorder="1" applyAlignment="1" applyProtection="1">
      <alignment horizontal="right" vertical="top"/>
    </xf>
    <xf numFmtId="0" fontId="11" fillId="3" borderId="0" xfId="0" applyFont="1" applyFill="1" applyBorder="1" applyAlignment="1" applyProtection="1">
      <alignment horizontal="left" vertical="top" wrapText="1"/>
    </xf>
    <xf numFmtId="0" fontId="5" fillId="3" borderId="7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right" vertical="top"/>
    </xf>
    <xf numFmtId="0" fontId="10" fillId="3" borderId="0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vertical="top" wrapText="1"/>
    </xf>
    <xf numFmtId="0" fontId="10" fillId="3" borderId="0" xfId="0" applyFont="1" applyFill="1" applyBorder="1" applyAlignment="1" applyProtection="1">
      <alignment horizontal="left" vertical="top"/>
    </xf>
    <xf numFmtId="0" fontId="12" fillId="3" borderId="0" xfId="0" applyFont="1" applyFill="1" applyBorder="1" applyAlignment="1" applyProtection="1">
      <alignment vertical="center" wrapText="1"/>
    </xf>
    <xf numFmtId="3" fontId="13" fillId="3" borderId="0" xfId="1" applyNumberFormat="1" applyFont="1" applyFill="1" applyBorder="1" applyAlignment="1" applyProtection="1">
      <alignment vertical="top"/>
    </xf>
    <xf numFmtId="3" fontId="11" fillId="3" borderId="0" xfId="0" applyNumberFormat="1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horizontal="left" vertical="top"/>
    </xf>
    <xf numFmtId="0" fontId="6" fillId="3" borderId="9" xfId="0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horizontal="right" vertical="top"/>
    </xf>
    <xf numFmtId="43" fontId="11" fillId="3" borderId="0" xfId="1" applyFont="1" applyFill="1" applyBorder="1" applyAlignment="1" applyProtection="1">
      <alignment horizontal="right" vertical="top"/>
    </xf>
    <xf numFmtId="0" fontId="5" fillId="3" borderId="0" xfId="4" applyFont="1" applyFill="1" applyProtection="1"/>
    <xf numFmtId="0" fontId="5" fillId="3" borderId="0" xfId="4" applyFont="1" applyFill="1" applyAlignment="1" applyProtection="1">
      <alignment horizontal="center"/>
    </xf>
    <xf numFmtId="0" fontId="5" fillId="3" borderId="0" xfId="4" applyFont="1" applyFill="1" applyAlignment="1" applyProtection="1"/>
    <xf numFmtId="0" fontId="6" fillId="3" borderId="0" xfId="4" applyFont="1" applyFill="1" applyProtection="1"/>
    <xf numFmtId="0" fontId="17" fillId="3" borderId="11" xfId="4" applyFont="1" applyFill="1" applyBorder="1" applyProtection="1"/>
    <xf numFmtId="0" fontId="17" fillId="3" borderId="3" xfId="4" applyFont="1" applyFill="1" applyBorder="1" applyProtection="1"/>
    <xf numFmtId="0" fontId="17" fillId="3" borderId="12" xfId="4" applyFont="1" applyFill="1" applyBorder="1" applyProtection="1"/>
    <xf numFmtId="0" fontId="17" fillId="3" borderId="12" xfId="4" applyFont="1" applyFill="1" applyBorder="1" applyAlignment="1" applyProtection="1">
      <alignment horizontal="center"/>
    </xf>
    <xf numFmtId="0" fontId="17" fillId="3" borderId="13" xfId="4" applyFont="1" applyFill="1" applyBorder="1" applyAlignment="1" applyProtection="1">
      <alignment horizontal="center"/>
    </xf>
    <xf numFmtId="0" fontId="17" fillId="3" borderId="7" xfId="4" applyFont="1" applyFill="1" applyBorder="1" applyAlignment="1" applyProtection="1">
      <alignment horizontal="center" vertical="center"/>
    </xf>
    <xf numFmtId="0" fontId="7" fillId="3" borderId="0" xfId="4" applyFont="1" applyFill="1" applyProtection="1"/>
    <xf numFmtId="0" fontId="17" fillId="3" borderId="9" xfId="4" applyFont="1" applyFill="1" applyBorder="1" applyAlignment="1" applyProtection="1">
      <alignment horizontal="center" vertical="center"/>
    </xf>
    <xf numFmtId="0" fontId="17" fillId="3" borderId="1" xfId="4" applyFont="1" applyFill="1" applyBorder="1" applyAlignment="1" applyProtection="1">
      <alignment horizontal="center" vertical="center"/>
    </xf>
    <xf numFmtId="0" fontId="17" fillId="3" borderId="10" xfId="4" applyFont="1" applyFill="1" applyBorder="1" applyAlignment="1" applyProtection="1">
      <alignment wrapText="1"/>
    </xf>
    <xf numFmtId="0" fontId="7" fillId="3" borderId="4" xfId="4" applyFont="1" applyFill="1" applyBorder="1" applyAlignment="1" applyProtection="1">
      <alignment horizontal="centerContinuous"/>
    </xf>
    <xf numFmtId="0" fontId="7" fillId="3" borderId="5" xfId="4" applyFont="1" applyFill="1" applyBorder="1" applyAlignment="1" applyProtection="1">
      <alignment horizontal="centerContinuous"/>
    </xf>
    <xf numFmtId="0" fontId="7" fillId="3" borderId="6" xfId="4" applyFont="1" applyFill="1" applyBorder="1" applyAlignment="1" applyProtection="1">
      <alignment horizontal="left" wrapText="1"/>
    </xf>
    <xf numFmtId="0" fontId="11" fillId="3" borderId="3" xfId="0" applyFont="1" applyFill="1" applyBorder="1" applyAlignment="1" applyProtection="1">
      <alignment vertical="top" wrapText="1"/>
    </xf>
    <xf numFmtId="0" fontId="7" fillId="3" borderId="7" xfId="4" applyFont="1" applyFill="1" applyBorder="1" applyAlignment="1" applyProtection="1">
      <alignment horizontal="left"/>
    </xf>
    <xf numFmtId="0" fontId="18" fillId="3" borderId="8" xfId="0" applyFont="1" applyFill="1" applyBorder="1" applyAlignment="1" applyProtection="1">
      <alignment vertical="center" wrapText="1"/>
    </xf>
    <xf numFmtId="0" fontId="7" fillId="3" borderId="7" xfId="4" applyFont="1" applyFill="1" applyBorder="1" applyAlignment="1" applyProtection="1">
      <alignment horizontal="center" vertical="center"/>
    </xf>
    <xf numFmtId="0" fontId="5" fillId="3" borderId="0" xfId="0" applyFont="1" applyFill="1" applyBorder="1" applyProtection="1"/>
    <xf numFmtId="0" fontId="5" fillId="3" borderId="8" xfId="0" applyFont="1" applyFill="1" applyBorder="1" applyProtection="1"/>
    <xf numFmtId="0" fontId="5" fillId="3" borderId="0" xfId="0" applyFont="1" applyFill="1" applyProtection="1"/>
    <xf numFmtId="0" fontId="17" fillId="3" borderId="0" xfId="4" applyFont="1" applyFill="1" applyBorder="1" applyAlignment="1" applyProtection="1">
      <alignment horizontal="center" vertical="center"/>
    </xf>
    <xf numFmtId="0" fontId="7" fillId="3" borderId="6" xfId="4" applyFont="1" applyFill="1" applyBorder="1" applyAlignment="1" applyProtection="1">
      <alignment horizontal="left" wrapText="1" indent="1"/>
    </xf>
    <xf numFmtId="0" fontId="5" fillId="4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justify" vertical="center" wrapText="1"/>
    </xf>
    <xf numFmtId="0" fontId="6" fillId="3" borderId="8" xfId="0" applyFont="1" applyFill="1" applyBorder="1" applyAlignment="1" applyProtection="1">
      <alignment horizontal="justify" vertical="center" wrapText="1"/>
    </xf>
    <xf numFmtId="0" fontId="6" fillId="3" borderId="14" xfId="0" applyFont="1" applyFill="1" applyBorder="1" applyAlignment="1" applyProtection="1">
      <alignment horizontal="justify" vertical="center" wrapText="1"/>
    </xf>
    <xf numFmtId="0" fontId="6" fillId="3" borderId="9" xfId="0" applyFont="1" applyFill="1" applyBorder="1" applyAlignment="1" applyProtection="1">
      <alignment horizontal="justify" vertical="top" wrapText="1"/>
    </xf>
    <xf numFmtId="0" fontId="6" fillId="3" borderId="10" xfId="0" applyFont="1" applyFill="1" applyBorder="1" applyAlignment="1" applyProtection="1">
      <alignment horizontal="justify" vertical="top" wrapText="1"/>
    </xf>
    <xf numFmtId="0" fontId="5" fillId="3" borderId="9" xfId="0" applyFont="1" applyFill="1" applyBorder="1" applyAlignment="1" applyProtection="1">
      <alignment horizontal="justify"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6" fillId="3" borderId="11" xfId="0" applyFont="1" applyFill="1" applyBorder="1" applyAlignment="1" applyProtection="1">
      <alignment horizontal="justify" vertical="center" wrapText="1"/>
    </xf>
    <xf numFmtId="0" fontId="6" fillId="3" borderId="12" xfId="0" applyFont="1" applyFill="1" applyBorder="1" applyAlignment="1" applyProtection="1">
      <alignment horizontal="justify" vertical="center" wrapText="1"/>
    </xf>
    <xf numFmtId="0" fontId="6" fillId="3" borderId="13" xfId="0" applyFont="1" applyFill="1" applyBorder="1" applyAlignment="1" applyProtection="1">
      <alignment horizontal="justify" vertical="center" wrapText="1"/>
    </xf>
    <xf numFmtId="0" fontId="5" fillId="3" borderId="7" xfId="0" applyFont="1" applyFill="1" applyBorder="1" applyAlignment="1" applyProtection="1">
      <alignment horizontal="justify" vertical="center" wrapText="1"/>
    </xf>
    <xf numFmtId="0" fontId="5" fillId="3" borderId="9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justify" vertical="center" wrapText="1"/>
    </xf>
    <xf numFmtId="0" fontId="6" fillId="0" borderId="0" xfId="0" applyFont="1" applyAlignment="1" applyProtection="1"/>
    <xf numFmtId="0" fontId="16" fillId="0" borderId="0" xfId="0" applyFont="1" applyAlignment="1" applyProtection="1"/>
    <xf numFmtId="0" fontId="18" fillId="3" borderId="7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0" fontId="5" fillId="3" borderId="6" xfId="0" applyFont="1" applyFill="1" applyBorder="1" applyAlignment="1" applyProtection="1">
      <alignment horizontal="justify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top"/>
    </xf>
    <xf numFmtId="0" fontId="6" fillId="3" borderId="7" xfId="0" applyFont="1" applyFill="1" applyBorder="1" applyAlignment="1" applyProtection="1">
      <alignment horizontal="left" vertical="top"/>
    </xf>
    <xf numFmtId="0" fontId="6" fillId="3" borderId="8" xfId="0" applyFont="1" applyFill="1" applyBorder="1" applyAlignment="1" applyProtection="1">
      <alignment horizontal="justify" vertical="top"/>
    </xf>
    <xf numFmtId="0" fontId="5" fillId="3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/>
    </xf>
    <xf numFmtId="0" fontId="24" fillId="3" borderId="0" xfId="0" applyFont="1" applyFill="1" applyProtection="1"/>
    <xf numFmtId="0" fontId="11" fillId="2" borderId="4" xfId="0" applyFont="1" applyFill="1" applyBorder="1" applyAlignment="1" applyProtection="1">
      <alignment horizontal="center" vertical="center"/>
    </xf>
    <xf numFmtId="164" fontId="10" fillId="2" borderId="5" xfId="1" applyNumberFormat="1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Continuous"/>
    </xf>
    <xf numFmtId="0" fontId="11" fillId="2" borderId="12" xfId="0" applyFont="1" applyFill="1" applyBorder="1" applyProtection="1"/>
    <xf numFmtId="164" fontId="10" fillId="2" borderId="0" xfId="1" applyNumberFormat="1" applyFont="1" applyFill="1" applyBorder="1" applyAlignment="1" applyProtection="1">
      <alignment horizontal="center"/>
    </xf>
    <xf numFmtId="0" fontId="11" fillId="2" borderId="8" xfId="0" applyFont="1" applyFill="1" applyBorder="1" applyProtection="1"/>
    <xf numFmtId="0" fontId="2" fillId="3" borderId="0" xfId="0" applyFont="1" applyFill="1" applyProtection="1"/>
    <xf numFmtId="0" fontId="4" fillId="3" borderId="0" xfId="0" applyFont="1" applyFill="1" applyAlignment="1" applyProtection="1">
      <alignment vertical="center" wrapText="1"/>
    </xf>
    <xf numFmtId="0" fontId="0" fillId="3" borderId="0" xfId="0" applyFont="1" applyFill="1" applyProtection="1"/>
    <xf numFmtId="0" fontId="0" fillId="3" borderId="0" xfId="0" applyFont="1" applyFill="1"/>
    <xf numFmtId="0" fontId="11" fillId="0" borderId="0" xfId="0" applyFont="1" applyFill="1" applyProtection="1"/>
    <xf numFmtId="0" fontId="23" fillId="3" borderId="0" xfId="0" applyFont="1" applyFill="1" applyProtection="1"/>
    <xf numFmtId="0" fontId="23" fillId="3" borderId="0" xfId="0" applyFont="1" applyFill="1" applyAlignment="1" applyProtection="1">
      <alignment horizontal="left" indent="5"/>
    </xf>
    <xf numFmtId="0" fontId="30" fillId="3" borderId="0" xfId="6" applyFont="1" applyFill="1" applyAlignment="1" applyProtection="1">
      <alignment horizontal="left" indent="5"/>
    </xf>
    <xf numFmtId="0" fontId="10" fillId="0" borderId="0" xfId="0" applyFont="1" applyFill="1" applyAlignment="1" applyProtection="1">
      <alignment horizontal="right" indent="1"/>
    </xf>
    <xf numFmtId="37" fontId="5" fillId="2" borderId="2" xfId="4" applyNumberFormat="1" applyFont="1" applyFill="1" applyBorder="1" applyAlignment="1" applyProtection="1">
      <alignment horizontal="center" wrapText="1"/>
    </xf>
    <xf numFmtId="0" fontId="27" fillId="3" borderId="0" xfId="6" applyFont="1" applyFill="1" applyAlignment="1" applyProtection="1">
      <alignment horizontal="left" indent="5"/>
    </xf>
    <xf numFmtId="0" fontId="10" fillId="3" borderId="0" xfId="6" applyFont="1" applyFill="1" applyAlignment="1" applyProtection="1"/>
    <xf numFmtId="0" fontId="5" fillId="0" borderId="1" xfId="0" applyFont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8" fillId="0" borderId="0" xfId="0" applyFont="1" applyAlignment="1" applyProtection="1"/>
    <xf numFmtId="0" fontId="5" fillId="0" borderId="1" xfId="0" applyFont="1" applyBorder="1" applyAlignment="1" applyProtection="1"/>
    <xf numFmtId="0" fontId="10" fillId="3" borderId="1" xfId="0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>
      <alignment horizontal="center"/>
      <protection locked="0"/>
    </xf>
    <xf numFmtId="3" fontId="6" fillId="3" borderId="0" xfId="0" applyNumberFormat="1" applyFont="1" applyFill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11" fillId="3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justify" vertical="center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11" fillId="3" borderId="0" xfId="0" applyFont="1" applyFill="1" applyBorder="1" applyAlignment="1" applyProtection="1">
      <alignment horizontal="left" vertical="top" wrapText="1"/>
    </xf>
    <xf numFmtId="37" fontId="5" fillId="2" borderId="2" xfId="4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left" vertical="top" wrapText="1"/>
    </xf>
    <xf numFmtId="0" fontId="5" fillId="3" borderId="8" xfId="0" applyFont="1" applyFill="1" applyBorder="1" applyAlignment="1" applyProtection="1">
      <alignment horizontal="justify" vertical="center" wrapText="1"/>
    </xf>
    <xf numFmtId="0" fontId="5" fillId="3" borderId="4" xfId="0" applyFont="1" applyFill="1" applyBorder="1" applyAlignment="1" applyProtection="1">
      <alignment horizontal="left" vertical="top"/>
    </xf>
    <xf numFmtId="0" fontId="5" fillId="3" borderId="6" xfId="0" applyFont="1" applyFill="1" applyBorder="1" applyAlignment="1" applyProtection="1">
      <alignment vertical="top"/>
    </xf>
    <xf numFmtId="3" fontId="6" fillId="3" borderId="0" xfId="0" applyNumberFormat="1" applyFont="1" applyFill="1" applyBorder="1" applyProtection="1"/>
    <xf numFmtId="3" fontId="6" fillId="3" borderId="8" xfId="0" applyNumberFormat="1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3" fillId="3" borderId="0" xfId="0" applyFont="1" applyFill="1" applyBorder="1" applyAlignment="1" applyProtection="1">
      <alignment vertical="top" wrapText="1"/>
    </xf>
    <xf numFmtId="3" fontId="5" fillId="3" borderId="10" xfId="0" applyNumberFormat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right"/>
    </xf>
    <xf numFmtId="0" fontId="12" fillId="3" borderId="8" xfId="0" applyFont="1" applyFill="1" applyBorder="1" applyProtection="1"/>
    <xf numFmtId="168" fontId="0" fillId="0" borderId="0" xfId="0" applyNumberFormat="1"/>
    <xf numFmtId="167" fontId="11" fillId="3" borderId="14" xfId="1" applyNumberFormat="1" applyFont="1" applyFill="1" applyBorder="1" applyAlignment="1" applyProtection="1">
      <alignment vertical="top"/>
    </xf>
    <xf numFmtId="167" fontId="6" fillId="3" borderId="14" xfId="1" applyNumberFormat="1" applyFont="1" applyFill="1" applyBorder="1" applyAlignment="1" applyProtection="1">
      <alignment horizontal="right" vertical="center" wrapText="1"/>
    </xf>
    <xf numFmtId="167" fontId="6" fillId="3" borderId="15" xfId="1" applyNumberFormat="1" applyFont="1" applyFill="1" applyBorder="1" applyAlignment="1" applyProtection="1">
      <alignment horizontal="justify" vertical="center" wrapText="1"/>
    </xf>
    <xf numFmtId="167" fontId="5" fillId="3" borderId="15" xfId="1" applyNumberFormat="1" applyFont="1" applyFill="1" applyBorder="1" applyAlignment="1" applyProtection="1">
      <alignment horizontal="right" vertical="top" wrapText="1"/>
    </xf>
    <xf numFmtId="167" fontId="6" fillId="3" borderId="15" xfId="1" applyNumberFormat="1" applyFont="1" applyFill="1" applyBorder="1" applyAlignment="1" applyProtection="1">
      <alignment horizontal="justify" vertical="top" wrapText="1"/>
    </xf>
    <xf numFmtId="167" fontId="10" fillId="3" borderId="14" xfId="1" applyNumberFormat="1" applyFont="1" applyFill="1" applyBorder="1" applyAlignment="1" applyProtection="1">
      <alignment vertical="top"/>
    </xf>
    <xf numFmtId="167" fontId="5" fillId="3" borderId="2" xfId="1" applyNumberFormat="1" applyFont="1" applyFill="1" applyBorder="1" applyAlignment="1" applyProtection="1">
      <alignment horizontal="right" vertical="top" wrapText="1"/>
    </xf>
    <xf numFmtId="0" fontId="6" fillId="0" borderId="8" xfId="0" applyFont="1" applyFill="1" applyBorder="1" applyAlignment="1" applyProtection="1">
      <alignment horizontal="justify" vertical="center" wrapText="1"/>
    </xf>
    <xf numFmtId="0" fontId="5" fillId="0" borderId="0" xfId="0" applyFont="1" applyBorder="1" applyAlignment="1" applyProtection="1"/>
    <xf numFmtId="167" fontId="17" fillId="3" borderId="10" xfId="1" applyNumberFormat="1" applyFont="1" applyFill="1" applyBorder="1" applyAlignment="1" applyProtection="1">
      <alignment horizontal="center"/>
    </xf>
    <xf numFmtId="167" fontId="17" fillId="3" borderId="15" xfId="1" applyNumberFormat="1" applyFont="1" applyFill="1" applyBorder="1" applyAlignment="1" applyProtection="1">
      <alignment horizontal="center"/>
    </xf>
    <xf numFmtId="167" fontId="20" fillId="3" borderId="14" xfId="1" applyNumberFormat="1" applyFont="1" applyFill="1" applyBorder="1" applyAlignment="1" applyProtection="1">
      <alignment vertical="center" wrapText="1"/>
    </xf>
    <xf numFmtId="167" fontId="11" fillId="3" borderId="3" xfId="1" applyNumberFormat="1" applyFont="1" applyFill="1" applyBorder="1" applyAlignment="1" applyProtection="1">
      <alignment vertical="top" wrapText="1"/>
    </xf>
    <xf numFmtId="167" fontId="18" fillId="3" borderId="14" xfId="1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5" fillId="0" borderId="8" xfId="0" applyFont="1" applyFill="1" applyBorder="1" applyAlignment="1" applyProtection="1">
      <alignment horizontal="justify" vertical="center" wrapText="1"/>
    </xf>
    <xf numFmtId="3" fontId="10" fillId="0" borderId="14" xfId="2" applyNumberFormat="1" applyFont="1" applyFill="1" applyBorder="1" applyAlignment="1" applyProtection="1">
      <alignment vertical="top"/>
    </xf>
    <xf numFmtId="167" fontId="11" fillId="0" borderId="14" xfId="1" applyNumberFormat="1" applyFont="1" applyFill="1" applyBorder="1" applyAlignment="1" applyProtection="1">
      <alignment vertical="top"/>
    </xf>
    <xf numFmtId="167" fontId="10" fillId="0" borderId="14" xfId="1" applyNumberFormat="1" applyFont="1" applyFill="1" applyBorder="1" applyAlignment="1" applyProtection="1">
      <alignment vertical="top"/>
    </xf>
    <xf numFmtId="0" fontId="10" fillId="0" borderId="0" xfId="6" applyFont="1" applyFill="1" applyAlignment="1" applyProtection="1"/>
    <xf numFmtId="0" fontId="6" fillId="0" borderId="7" xfId="0" applyFont="1" applyFill="1" applyBorder="1" applyAlignment="1" applyProtection="1">
      <alignment horizontal="justify" vertical="center" wrapText="1"/>
    </xf>
    <xf numFmtId="0" fontId="6" fillId="0" borderId="14" xfId="0" applyFont="1" applyFill="1" applyBorder="1" applyAlignment="1" applyProtection="1">
      <alignment horizontal="justify" vertical="center" wrapText="1"/>
    </xf>
    <xf numFmtId="0" fontId="5" fillId="0" borderId="7" xfId="0" applyFont="1" applyFill="1" applyBorder="1" applyAlignment="1" applyProtection="1">
      <alignment horizontal="justify" vertical="center" wrapText="1"/>
    </xf>
    <xf numFmtId="0" fontId="6" fillId="0" borderId="9" xfId="0" applyFont="1" applyFill="1" applyBorder="1" applyAlignment="1" applyProtection="1">
      <alignment horizontal="justify" vertical="top" wrapText="1"/>
    </xf>
    <xf numFmtId="0" fontId="6" fillId="0" borderId="10" xfId="0" applyFont="1" applyFill="1" applyBorder="1" applyAlignment="1" applyProtection="1">
      <alignment horizontal="justify" vertical="top" wrapText="1"/>
    </xf>
    <xf numFmtId="167" fontId="6" fillId="0" borderId="15" xfId="1" applyNumberFormat="1" applyFont="1" applyFill="1" applyBorder="1" applyAlignment="1" applyProtection="1">
      <alignment horizontal="justify" vertical="top" wrapText="1"/>
    </xf>
    <xf numFmtId="0" fontId="5" fillId="0" borderId="9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justify" vertical="top" wrapText="1"/>
    </xf>
    <xf numFmtId="167" fontId="5" fillId="0" borderId="15" xfId="1" applyNumberFormat="1" applyFont="1" applyFill="1" applyBorder="1" applyAlignment="1" applyProtection="1">
      <alignment horizontal="right" vertical="top" wrapText="1"/>
    </xf>
    <xf numFmtId="0" fontId="5" fillId="0" borderId="1" xfId="0" applyFont="1" applyFill="1" applyBorder="1" applyProtection="1"/>
    <xf numFmtId="167" fontId="6" fillId="0" borderId="0" xfId="0" applyNumberFormat="1" applyFont="1" applyFill="1" applyProtection="1"/>
    <xf numFmtId="0" fontId="5" fillId="0" borderId="0" xfId="0" applyFont="1" applyFill="1" applyBorder="1" applyAlignment="1" applyProtection="1">
      <alignment horizontal="center"/>
    </xf>
    <xf numFmtId="0" fontId="6" fillId="3" borderId="11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3" fontId="6" fillId="3" borderId="3" xfId="0" applyNumberFormat="1" applyFont="1" applyFill="1" applyBorder="1" applyProtection="1">
      <protection locked="0"/>
    </xf>
    <xf numFmtId="3" fontId="11" fillId="3" borderId="12" xfId="0" applyNumberFormat="1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0" xfId="0" applyFont="1" applyFill="1" applyBorder="1" applyProtection="1">
      <protection locked="0"/>
    </xf>
    <xf numFmtId="3" fontId="12" fillId="3" borderId="8" xfId="0" applyNumberFormat="1" applyFont="1" applyFill="1" applyBorder="1" applyProtection="1">
      <protection locked="0"/>
    </xf>
    <xf numFmtId="3" fontId="12" fillId="3" borderId="12" xfId="0" applyNumberFormat="1" applyFont="1" applyFill="1" applyBorder="1" applyProtection="1">
      <protection locked="0"/>
    </xf>
    <xf numFmtId="167" fontId="18" fillId="3" borderId="14" xfId="1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35" fillId="3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/>
    <xf numFmtId="0" fontId="5" fillId="2" borderId="2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8" fillId="0" borderId="0" xfId="0" applyFont="1" applyBorder="1" applyAlignment="1" applyProtection="1"/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3" fontId="6" fillId="3" borderId="13" xfId="0" applyNumberFormat="1" applyFont="1" applyFill="1" applyBorder="1" applyProtection="1">
      <protection locked="0"/>
    </xf>
    <xf numFmtId="3" fontId="6" fillId="3" borderId="14" xfId="0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3" fontId="6" fillId="3" borderId="15" xfId="0" applyNumberFormat="1" applyFont="1" applyFill="1" applyBorder="1" applyProtection="1">
      <protection locked="0"/>
    </xf>
    <xf numFmtId="3" fontId="12" fillId="3" borderId="10" xfId="0" applyNumberFormat="1" applyFont="1" applyFill="1" applyBorder="1" applyProtection="1">
      <protection locked="0"/>
    </xf>
    <xf numFmtId="3" fontId="6" fillId="3" borderId="14" xfId="0" applyNumberFormat="1" applyFont="1" applyFill="1" applyBorder="1" applyProtection="1"/>
    <xf numFmtId="0" fontId="6" fillId="3" borderId="1" xfId="0" applyFont="1" applyFill="1" applyBorder="1" applyAlignment="1" applyProtection="1">
      <alignment horizontal="center"/>
    </xf>
    <xf numFmtId="3" fontId="5" fillId="3" borderId="6" xfId="0" applyNumberFormat="1" applyFont="1" applyFill="1" applyBorder="1" applyAlignment="1" applyProtection="1">
      <alignment horizontal="right"/>
    </xf>
    <xf numFmtId="0" fontId="6" fillId="3" borderId="15" xfId="0" applyFont="1" applyFill="1" applyBorder="1" applyProtection="1"/>
    <xf numFmtId="0" fontId="6" fillId="0" borderId="0" xfId="0" applyFont="1" applyFill="1" applyAlignment="1" applyProtection="1"/>
    <xf numFmtId="167" fontId="11" fillId="3" borderId="0" xfId="1" applyNumberFormat="1" applyFont="1" applyFill="1" applyBorder="1" applyAlignment="1" applyProtection="1">
      <alignment vertical="top" wrapText="1"/>
    </xf>
    <xf numFmtId="167" fontId="10" fillId="0" borderId="0" xfId="1" applyNumberFormat="1" applyFont="1" applyBorder="1" applyAlignment="1" applyProtection="1">
      <alignment horizontal="center" vertical="center" wrapText="1"/>
    </xf>
    <xf numFmtId="167" fontId="20" fillId="3" borderId="0" xfId="1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3" fontId="11" fillId="0" borderId="14" xfId="1" applyNumberFormat="1" applyFont="1" applyFill="1" applyBorder="1" applyAlignment="1" applyProtection="1">
      <alignment vertical="top"/>
    </xf>
    <xf numFmtId="3" fontId="10" fillId="0" borderId="14" xfId="1" applyNumberFormat="1" applyFont="1" applyFill="1" applyBorder="1" applyAlignment="1" applyProtection="1">
      <alignment vertical="top"/>
    </xf>
    <xf numFmtId="0" fontId="36" fillId="0" borderId="0" xfId="0" applyFont="1" applyProtection="1"/>
    <xf numFmtId="167" fontId="6" fillId="0" borderId="0" xfId="0" applyNumberFormat="1" applyFont="1" applyProtection="1"/>
    <xf numFmtId="167" fontId="11" fillId="3" borderId="0" xfId="0" applyNumberFormat="1" applyFont="1" applyFill="1" applyBorder="1" applyAlignment="1" applyProtection="1">
      <alignment horizontal="left" vertical="top" wrapText="1"/>
    </xf>
    <xf numFmtId="37" fontId="5" fillId="2" borderId="2" xfId="4" applyNumberFormat="1" applyFont="1" applyFill="1" applyBorder="1" applyAlignment="1" applyProtection="1">
      <alignment horizontal="center" vertical="center"/>
    </xf>
    <xf numFmtId="3" fontId="14" fillId="3" borderId="8" xfId="1" applyNumberFormat="1" applyFont="1" applyFill="1" applyBorder="1" applyAlignment="1" applyProtection="1">
      <alignment vertical="top"/>
    </xf>
    <xf numFmtId="3" fontId="11" fillId="3" borderId="8" xfId="1" applyNumberFormat="1" applyFont="1" applyFill="1" applyBorder="1" applyAlignment="1" applyProtection="1">
      <alignment vertical="top"/>
    </xf>
    <xf numFmtId="3" fontId="11" fillId="3" borderId="14" xfId="1" applyNumberFormat="1" applyFont="1" applyFill="1" applyBorder="1" applyAlignment="1" applyProtection="1">
      <alignment vertical="top"/>
    </xf>
    <xf numFmtId="167" fontId="18" fillId="0" borderId="14" xfId="1" applyNumberFormat="1" applyFont="1" applyFill="1" applyBorder="1" applyAlignment="1" applyProtection="1">
      <alignment vertical="center" wrapText="1"/>
    </xf>
    <xf numFmtId="167" fontId="17" fillId="0" borderId="15" xfId="1" applyNumberFormat="1" applyFont="1" applyFill="1" applyBorder="1" applyAlignment="1" applyProtection="1">
      <alignment horizontal="center"/>
    </xf>
    <xf numFmtId="0" fontId="17" fillId="0" borderId="7" xfId="4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18" fillId="0" borderId="8" xfId="0" applyFont="1" applyFill="1" applyBorder="1" applyAlignment="1" applyProtection="1">
      <alignment vertical="center" wrapText="1"/>
    </xf>
    <xf numFmtId="167" fontId="18" fillId="3" borderId="8" xfId="1" applyNumberFormat="1" applyFont="1" applyFill="1" applyBorder="1" applyAlignment="1" applyProtection="1">
      <alignment vertical="center" wrapText="1"/>
    </xf>
    <xf numFmtId="9" fontId="6" fillId="3" borderId="0" xfId="7" applyFont="1" applyFill="1" applyProtection="1"/>
    <xf numFmtId="167" fontId="6" fillId="3" borderId="0" xfId="1" applyNumberFormat="1" applyFont="1" applyFill="1" applyProtection="1"/>
    <xf numFmtId="9" fontId="5" fillId="3" borderId="0" xfId="7" applyFont="1" applyFill="1" applyProtection="1"/>
    <xf numFmtId="167" fontId="5" fillId="3" borderId="0" xfId="1" applyNumberFormat="1" applyFont="1" applyFill="1" applyProtection="1"/>
    <xf numFmtId="43" fontId="6" fillId="3" borderId="0" xfId="1" applyFont="1" applyFill="1" applyProtection="1"/>
    <xf numFmtId="43" fontId="6" fillId="3" borderId="0" xfId="1" applyNumberFormat="1" applyFont="1" applyFill="1" applyProtection="1"/>
    <xf numFmtId="3" fontId="10" fillId="3" borderId="14" xfId="1" applyNumberFormat="1" applyFont="1" applyFill="1" applyBorder="1" applyAlignment="1" applyProtection="1">
      <alignment vertical="top"/>
    </xf>
    <xf numFmtId="3" fontId="14" fillId="3" borderId="8" xfId="1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7" fillId="3" borderId="0" xfId="4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center"/>
    </xf>
    <xf numFmtId="3" fontId="10" fillId="3" borderId="8" xfId="1" applyNumberFormat="1" applyFont="1" applyFill="1" applyBorder="1" applyAlignment="1" applyProtection="1">
      <alignment vertical="top"/>
    </xf>
    <xf numFmtId="3" fontId="10" fillId="3" borderId="2" xfId="1" applyNumberFormat="1" applyFont="1" applyFill="1" applyBorder="1" applyAlignment="1" applyProtection="1">
      <alignment vertical="top"/>
    </xf>
    <xf numFmtId="169" fontId="37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28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29" fillId="3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center"/>
    </xf>
    <xf numFmtId="0" fontId="32" fillId="3" borderId="0" xfId="6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7" fillId="0" borderId="7" xfId="4" applyFont="1" applyFill="1" applyBorder="1" applyAlignment="1" applyProtection="1">
      <alignment horizontal="left" vertical="center" wrapText="1"/>
    </xf>
    <xf numFmtId="0" fontId="7" fillId="0" borderId="0" xfId="4" applyFont="1" applyFill="1" applyBorder="1" applyAlignment="1" applyProtection="1">
      <alignment horizontal="left" vertical="center" wrapText="1"/>
    </xf>
    <xf numFmtId="0" fontId="7" fillId="0" borderId="8" xfId="4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0" fontId="18" fillId="3" borderId="7" xfId="0" applyFont="1" applyFill="1" applyBorder="1" applyAlignment="1" applyProtection="1">
      <alignment horizontal="left" vertical="center" wrapText="1"/>
    </xf>
    <xf numFmtId="0" fontId="18" fillId="3" borderId="0" xfId="0" applyFont="1" applyFill="1" applyBorder="1" applyAlignment="1" applyProtection="1">
      <alignment horizontal="left" vertical="center" wrapText="1"/>
    </xf>
    <xf numFmtId="0" fontId="18" fillId="3" borderId="8" xfId="0" applyFont="1" applyFill="1" applyBorder="1" applyAlignment="1" applyProtection="1">
      <alignment horizontal="left" vertical="center" wrapText="1"/>
    </xf>
    <xf numFmtId="0" fontId="34" fillId="3" borderId="0" xfId="6" applyFont="1" applyFill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</xf>
    <xf numFmtId="37" fontId="5" fillId="2" borderId="2" xfId="4" applyNumberFormat="1" applyFont="1" applyFill="1" applyBorder="1" applyAlignment="1" applyProtection="1">
      <alignment horizontal="center" vertical="center"/>
    </xf>
    <xf numFmtId="37" fontId="5" fillId="2" borderId="2" xfId="4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left" vertical="center" wrapText="1"/>
    </xf>
    <xf numFmtId="3" fontId="10" fillId="3" borderId="2" xfId="1" applyNumberFormat="1" applyFont="1" applyFill="1" applyBorder="1" applyAlignment="1" applyProtection="1">
      <alignment horizontal="right" vertical="center" wrapText="1"/>
    </xf>
    <xf numFmtId="167" fontId="10" fillId="0" borderId="4" xfId="1" applyNumberFormat="1" applyFont="1" applyBorder="1" applyAlignment="1" applyProtection="1">
      <alignment horizontal="center" vertical="center" wrapText="1"/>
    </xf>
    <xf numFmtId="167" fontId="10" fillId="0" borderId="6" xfId="1" applyNumberFormat="1" applyFont="1" applyBorder="1" applyAlignment="1" applyProtection="1">
      <alignment horizontal="center" vertical="center" wrapText="1"/>
    </xf>
    <xf numFmtId="3" fontId="14" fillId="3" borderId="13" xfId="1" applyNumberFormat="1" applyFont="1" applyFill="1" applyBorder="1" applyAlignment="1" applyProtection="1">
      <alignment horizontal="right" vertical="center" wrapText="1"/>
    </xf>
    <xf numFmtId="3" fontId="14" fillId="3" borderId="15" xfId="1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1" fillId="3" borderId="0" xfId="0" applyFont="1" applyFill="1" applyBorder="1" applyAlignment="1" applyProtection="1">
      <alignment horizontal="left" vertical="top" wrapText="1"/>
    </xf>
    <xf numFmtId="0" fontId="20" fillId="3" borderId="7" xfId="0" applyFont="1" applyFill="1" applyBorder="1" applyAlignment="1" applyProtection="1">
      <alignment horizontal="left" vertical="center" wrapText="1"/>
    </xf>
    <xf numFmtId="0" fontId="20" fillId="3" borderId="0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34" fillId="3" borderId="0" xfId="6" applyFont="1" applyFill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34" fillId="0" borderId="0" xfId="6" applyFont="1" applyFill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11" fillId="0" borderId="0" xfId="0" applyFont="1" applyFill="1" applyBorder="1" applyAlignment="1" applyProtection="1">
      <alignment horizontal="left" vertical="top" wrapText="1"/>
    </xf>
    <xf numFmtId="0" fontId="10" fillId="0" borderId="0" xfId="6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left" vertical="top" wrapText="1"/>
    </xf>
    <xf numFmtId="0" fontId="5" fillId="3" borderId="8" xfId="0" applyFont="1" applyFill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33" fillId="3" borderId="0" xfId="0" applyFont="1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 vertical="top" wrapText="1"/>
    </xf>
    <xf numFmtId="0" fontId="10" fillId="3" borderId="0" xfId="0" applyFont="1" applyFill="1" applyBorder="1" applyAlignment="1" applyProtection="1">
      <alignment vertical="top" wrapText="1"/>
    </xf>
    <xf numFmtId="0" fontId="10" fillId="3" borderId="0" xfId="2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/>
    </xf>
    <xf numFmtId="0" fontId="10" fillId="2" borderId="5" xfId="2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justify" vertical="top" wrapText="1"/>
    </xf>
    <xf numFmtId="0" fontId="14" fillId="3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14" fillId="3" borderId="0" xfId="0" applyFont="1" applyFill="1" applyBorder="1" applyAlignment="1" applyProtection="1">
      <alignment vertical="top" wrapText="1"/>
    </xf>
    <xf numFmtId="0" fontId="11" fillId="3" borderId="0" xfId="0" applyFont="1" applyFill="1" applyBorder="1" applyAlignment="1" applyProtection="1">
      <alignment horizontal="left" vertical="top"/>
    </xf>
    <xf numFmtId="0" fontId="11" fillId="3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 vertical="center"/>
    </xf>
    <xf numFmtId="0" fontId="10" fillId="3" borderId="0" xfId="3" applyNumberFormat="1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/>
    </xf>
    <xf numFmtId="0" fontId="11" fillId="2" borderId="11" xfId="2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right" vertical="top"/>
    </xf>
    <xf numFmtId="0" fontId="10" fillId="2" borderId="0" xfId="2" applyFont="1" applyFill="1" applyBorder="1" applyAlignment="1" applyProtection="1">
      <alignment horizontal="right" vertical="top"/>
    </xf>
  </cellXfs>
  <cellStyles count="8">
    <cellStyle name="=C:\WINNT\SYSTEM32\COMMAND.COM" xfId="3"/>
    <cellStyle name="Hipervínculo" xfId="6" builtinId="8"/>
    <cellStyle name="Millares" xfId="1" builtinId="3"/>
    <cellStyle name="Millares 2" xfId="5"/>
    <cellStyle name="Normal" xfId="0" builtinId="0"/>
    <cellStyle name="Normal 2" xfId="2"/>
    <cellStyle name="Normal 9" xfId="4"/>
    <cellStyle name="Porcentaje" xfId="7" builtinId="5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5" dropStyle="combo" dx="16" fmlaLink="$D$18" fmlaRange="Periodos!$A$2:$A$5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4589318</xdr:colOff>
      <xdr:row>1</xdr:row>
      <xdr:rowOff>272143</xdr:rowOff>
    </xdr:from>
    <xdr:to>
      <xdr:col>3</xdr:col>
      <xdr:colOff>5750177</xdr:colOff>
      <xdr:row>4</xdr:row>
      <xdr:rowOff>153595</xdr:rowOff>
    </xdr:to>
    <xdr:pic>
      <xdr:nvPicPr>
        <xdr:cNvPr id="2" name="3 Imagen" descr="queretaro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9181"/>
        <a:stretch>
          <a:fillRect/>
        </a:stretch>
      </xdr:blipFill>
      <xdr:spPr>
        <a:xfrm>
          <a:off x="11652662" y="457695"/>
          <a:ext cx="1160859" cy="1031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1628775</xdr:colOff>
          <xdr:row>16</xdr:row>
          <xdr:rowOff>66675</xdr:rowOff>
        </xdr:from>
        <xdr:to>
          <xdr:col>4</xdr:col>
          <xdr:colOff>9525</xdr:colOff>
          <xdr:row>18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467264</xdr:colOff>
      <xdr:row>41</xdr:row>
      <xdr:rowOff>0</xdr:rowOff>
    </xdr:from>
    <xdr:to>
      <xdr:col>5</xdr:col>
      <xdr:colOff>1186132</xdr:colOff>
      <xdr:row>41</xdr:row>
      <xdr:rowOff>0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3934364" y="6162675"/>
          <a:ext cx="26429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320706</xdr:colOff>
      <xdr:row>16</xdr:row>
      <xdr:rowOff>105315</xdr:rowOff>
    </xdr:from>
    <xdr:ext cx="7251669" cy="468013"/>
    <xdr:sp macro="" textlink="">
      <xdr:nvSpPr>
        <xdr:cNvPr id="3" name="2 Rectángulo"/>
        <xdr:cNvSpPr/>
      </xdr:nvSpPr>
      <xdr:spPr>
        <a:xfrm rot="20015951">
          <a:off x="520731" y="2553240"/>
          <a:ext cx="725166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NADA</a:t>
          </a:r>
          <a:r>
            <a:rPr lang="es-ES" sz="24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QUE MANIFESTAR</a:t>
          </a:r>
          <a:endParaRPr lang="es-ES" sz="2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467264</xdr:colOff>
      <xdr:row>41</xdr:row>
      <xdr:rowOff>0</xdr:rowOff>
    </xdr:from>
    <xdr:to>
      <xdr:col>4</xdr:col>
      <xdr:colOff>1186132</xdr:colOff>
      <xdr:row>41</xdr:row>
      <xdr:rowOff>0</xdr:rowOff>
    </xdr:to>
    <xdr:cxnSp macro="">
      <xdr:nvCxnSpPr>
        <xdr:cNvPr id="2" name="Conector recto 1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2753264" y="8191500"/>
          <a:ext cx="10522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57150</xdr:colOff>
      <xdr:row>15</xdr:row>
      <xdr:rowOff>133350</xdr:rowOff>
    </xdr:from>
    <xdr:ext cx="7251669" cy="468013"/>
    <xdr:sp macro="" textlink="">
      <xdr:nvSpPr>
        <xdr:cNvPr id="3" name="2 Rectángulo"/>
        <xdr:cNvSpPr/>
      </xdr:nvSpPr>
      <xdr:spPr>
        <a:xfrm rot="20015951">
          <a:off x="257175" y="2295525"/>
          <a:ext cx="7251669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NADA</a:t>
          </a:r>
          <a:r>
            <a:rPr lang="es-ES" sz="24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QUE MANIFESTAR</a:t>
          </a:r>
          <a:endParaRPr lang="es-ES" sz="2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99392</xdr:colOff>
      <xdr:row>0</xdr:row>
      <xdr:rowOff>140805</xdr:rowOff>
    </xdr:from>
    <xdr:to>
      <xdr:col>1</xdr:col>
      <xdr:colOff>697390</xdr:colOff>
      <xdr:row>4</xdr:row>
      <xdr:rowOff>114917</xdr:rowOff>
    </xdr:to>
    <xdr:pic>
      <xdr:nvPicPr>
        <xdr:cNvPr id="2" name="1 Imagen" descr="queretaro.jpg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9181"/>
        <a:stretch>
          <a:fillRect/>
        </a:stretch>
      </xdr:blipFill>
      <xdr:spPr>
        <a:xfrm>
          <a:off x="385142" y="140805"/>
          <a:ext cx="597998" cy="5837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200025</xdr:colOff>
      <xdr:row>1</xdr:row>
      <xdr:rowOff>9525</xdr:rowOff>
    </xdr:from>
    <xdr:to>
      <xdr:col>1</xdr:col>
      <xdr:colOff>798023</xdr:colOff>
      <xdr:row>4</xdr:row>
      <xdr:rowOff>65635</xdr:rowOff>
    </xdr:to>
    <xdr:pic>
      <xdr:nvPicPr>
        <xdr:cNvPr id="2" name="1 Imagen" descr="queretaro.jpg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9181"/>
        <a:stretch>
          <a:fillRect/>
        </a:stretch>
      </xdr:blipFill>
      <xdr:spPr>
        <a:xfrm>
          <a:off x="523875" y="161925"/>
          <a:ext cx="597998" cy="51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5"/>
  <sheetViews>
    <sheetView workbookViewId="0">
      <selection activeCell="A2" sqref="A2:A5"/>
    </sheetView>
  </sheetViews>
  <sheetFormatPr baseColWidth="10" defaultRowHeight="15" x14ac:dyDescent="0.25"/>
  <cols>
    <col min="1" max="1" width="16.140625" bestFit="1" customWidth="1"/>
  </cols>
  <sheetData>
    <row r="1" spans="1:1" x14ac:dyDescent="0.25">
      <c r="A1" t="s">
        <v>288</v>
      </c>
    </row>
    <row r="2" spans="1:1" x14ac:dyDescent="0.25">
      <c r="A2" s="188">
        <v>42825</v>
      </c>
    </row>
    <row r="3" spans="1:1" x14ac:dyDescent="0.25">
      <c r="A3" s="188">
        <v>42916</v>
      </c>
    </row>
    <row r="4" spans="1:1" x14ac:dyDescent="0.25">
      <c r="A4" s="188">
        <v>43008</v>
      </c>
    </row>
    <row r="5" spans="1:1" x14ac:dyDescent="0.25">
      <c r="A5" s="188">
        <v>43100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J55"/>
  <sheetViews>
    <sheetView showGridLines="0" view="pageBreakPreview" topLeftCell="A9" zoomScale="96" zoomScaleSheetLayoutView="96" workbookViewId="0">
      <selection activeCell="E23" sqref="E23"/>
    </sheetView>
  </sheetViews>
  <sheetFormatPr baseColWidth="10" defaultRowHeight="12" x14ac:dyDescent="0.2"/>
  <cols>
    <col min="1" max="1" width="2.28515625" style="8" customWidth="1"/>
    <col min="2" max="2" width="4.5703125" style="135" customWidth="1"/>
    <col min="3" max="3" width="60.28515625" style="3" customWidth="1"/>
    <col min="4" max="9" width="12.7109375" style="3" customWidth="1"/>
    <col min="10" max="10" width="3.28515625" style="8" customWidth="1"/>
    <col min="11" max="16384" width="11.42578125" style="3"/>
  </cols>
  <sheetData>
    <row r="1" spans="1:10" s="8" customFormat="1" ht="12" customHeight="1" x14ac:dyDescent="0.2"/>
    <row r="2" spans="1:10" ht="12" customHeight="1" x14ac:dyDescent="0.2">
      <c r="B2" s="306" t="s">
        <v>293</v>
      </c>
      <c r="C2" s="306"/>
      <c r="D2" s="306"/>
      <c r="E2" s="306"/>
      <c r="F2" s="306"/>
      <c r="G2" s="306"/>
      <c r="H2" s="306"/>
      <c r="I2" s="306"/>
    </row>
    <row r="3" spans="1:10" ht="12" customHeight="1" x14ac:dyDescent="0.2">
      <c r="B3" s="307" t="s">
        <v>309</v>
      </c>
      <c r="C3" s="307"/>
      <c r="D3" s="307"/>
      <c r="E3" s="307"/>
      <c r="F3" s="307"/>
      <c r="G3" s="307"/>
      <c r="H3" s="307"/>
      <c r="I3" s="307"/>
    </row>
    <row r="4" spans="1:10" ht="12" customHeight="1" x14ac:dyDescent="0.2">
      <c r="B4" s="307" t="s">
        <v>272</v>
      </c>
      <c r="C4" s="307"/>
      <c r="D4" s="307"/>
      <c r="E4" s="307"/>
      <c r="F4" s="307"/>
      <c r="G4" s="307"/>
      <c r="H4" s="307"/>
      <c r="I4" s="307"/>
    </row>
    <row r="5" spans="1:10" ht="12" customHeight="1" x14ac:dyDescent="0.2">
      <c r="B5" s="307" t="s">
        <v>333</v>
      </c>
      <c r="C5" s="307"/>
      <c r="D5" s="307"/>
      <c r="E5" s="307"/>
      <c r="F5" s="307"/>
      <c r="G5" s="307"/>
      <c r="H5" s="307"/>
      <c r="I5" s="307"/>
    </row>
    <row r="6" spans="1:10" ht="12" customHeight="1" x14ac:dyDescent="0.2">
      <c r="B6" s="307" t="s">
        <v>35</v>
      </c>
      <c r="C6" s="307"/>
      <c r="D6" s="307"/>
      <c r="E6" s="307"/>
      <c r="F6" s="307"/>
      <c r="G6" s="307"/>
      <c r="H6" s="307"/>
      <c r="I6" s="307"/>
    </row>
    <row r="7" spans="1:10" s="8" customFormat="1" ht="12" customHeight="1" x14ac:dyDescent="0.2"/>
    <row r="8" spans="1:10" x14ac:dyDescent="0.2">
      <c r="B8" s="325" t="s">
        <v>36</v>
      </c>
      <c r="C8" s="325"/>
      <c r="D8" s="326" t="s">
        <v>276</v>
      </c>
      <c r="E8" s="326"/>
      <c r="F8" s="326"/>
      <c r="G8" s="326"/>
      <c r="H8" s="326"/>
      <c r="I8" s="326" t="s">
        <v>274</v>
      </c>
    </row>
    <row r="9" spans="1:10" ht="24" x14ac:dyDescent="0.2">
      <c r="B9" s="325"/>
      <c r="C9" s="325"/>
      <c r="D9" s="175" t="s">
        <v>179</v>
      </c>
      <c r="E9" s="175" t="s">
        <v>180</v>
      </c>
      <c r="F9" s="175" t="s">
        <v>162</v>
      </c>
      <c r="G9" s="175" t="s">
        <v>163</v>
      </c>
      <c r="H9" s="175" t="s">
        <v>181</v>
      </c>
      <c r="I9" s="326"/>
    </row>
    <row r="10" spans="1:10" x14ac:dyDescent="0.2">
      <c r="B10" s="325"/>
      <c r="C10" s="325"/>
      <c r="D10" s="175">
        <v>1</v>
      </c>
      <c r="E10" s="175">
        <v>2</v>
      </c>
      <c r="F10" s="175" t="s">
        <v>182</v>
      </c>
      <c r="G10" s="175">
        <v>4</v>
      </c>
      <c r="H10" s="175">
        <v>5</v>
      </c>
      <c r="I10" s="175" t="s">
        <v>183</v>
      </c>
    </row>
    <row r="11" spans="1:10" ht="3" customHeight="1" x14ac:dyDescent="0.2">
      <c r="B11" s="129"/>
      <c r="C11" s="118"/>
      <c r="D11" s="119"/>
      <c r="E11" s="119"/>
      <c r="F11" s="119"/>
      <c r="G11" s="119"/>
      <c r="H11" s="119"/>
      <c r="I11" s="119"/>
    </row>
    <row r="12" spans="1:10" s="130" customFormat="1" x14ac:dyDescent="0.25">
      <c r="A12" s="59"/>
      <c r="B12" s="349" t="s">
        <v>235</v>
      </c>
      <c r="C12" s="350"/>
      <c r="D12" s="194">
        <f t="shared" ref="D12:I12" si="0">SUM(D13:D20)</f>
        <v>0</v>
      </c>
      <c r="E12" s="194">
        <f>SUM(E13:E20)</f>
        <v>0</v>
      </c>
      <c r="F12" s="194">
        <f t="shared" si="0"/>
        <v>0</v>
      </c>
      <c r="G12" s="194">
        <f>SUM(G13:G20)</f>
        <v>0</v>
      </c>
      <c r="H12" s="194">
        <f>SUM(H13:H20)</f>
        <v>0</v>
      </c>
      <c r="I12" s="194">
        <f t="shared" si="0"/>
        <v>0</v>
      </c>
      <c r="J12" s="59"/>
    </row>
    <row r="13" spans="1:10" s="130" customFormat="1" x14ac:dyDescent="0.25">
      <c r="A13" s="59"/>
      <c r="B13" s="131"/>
      <c r="C13" s="132" t="s">
        <v>7</v>
      </c>
      <c r="D13" s="189">
        <v>0</v>
      </c>
      <c r="E13" s="189">
        <v>0</v>
      </c>
      <c r="F13" s="189">
        <f>+D13+E13</f>
        <v>0</v>
      </c>
      <c r="G13" s="189">
        <v>0</v>
      </c>
      <c r="H13" s="189">
        <v>0</v>
      </c>
      <c r="I13" s="189">
        <f>+F13-G13</f>
        <v>0</v>
      </c>
      <c r="J13" s="59"/>
    </row>
    <row r="14" spans="1:10" s="130" customFormat="1" x14ac:dyDescent="0.25">
      <c r="A14" s="59"/>
      <c r="B14" s="131"/>
      <c r="C14" s="132" t="s">
        <v>8</v>
      </c>
      <c r="D14" s="189">
        <v>0</v>
      </c>
      <c r="E14" s="189">
        <v>0</v>
      </c>
      <c r="F14" s="189">
        <f t="shared" ref="F14:F43" si="1">+D14+E14</f>
        <v>0</v>
      </c>
      <c r="G14" s="189">
        <v>0</v>
      </c>
      <c r="H14" s="189">
        <v>0</v>
      </c>
      <c r="I14" s="189">
        <f t="shared" ref="I14:I20" si="2">+F14-G14</f>
        <v>0</v>
      </c>
      <c r="J14" s="59"/>
    </row>
    <row r="15" spans="1:10" s="130" customFormat="1" x14ac:dyDescent="0.25">
      <c r="A15" s="59"/>
      <c r="B15" s="131"/>
      <c r="C15" s="132" t="s">
        <v>9</v>
      </c>
      <c r="D15" s="189">
        <v>0</v>
      </c>
      <c r="E15" s="189">
        <v>0</v>
      </c>
      <c r="F15" s="189">
        <f t="shared" si="1"/>
        <v>0</v>
      </c>
      <c r="G15" s="189">
        <v>0</v>
      </c>
      <c r="H15" s="189">
        <v>0</v>
      </c>
      <c r="I15" s="189">
        <f t="shared" si="2"/>
        <v>0</v>
      </c>
      <c r="J15" s="59"/>
    </row>
    <row r="16" spans="1:10" s="130" customFormat="1" x14ac:dyDescent="0.25">
      <c r="A16" s="59"/>
      <c r="B16" s="131"/>
      <c r="C16" s="132" t="s">
        <v>10</v>
      </c>
      <c r="D16" s="189">
        <v>0</v>
      </c>
      <c r="E16" s="189">
        <v>0</v>
      </c>
      <c r="F16" s="189">
        <f t="shared" si="1"/>
        <v>0</v>
      </c>
      <c r="G16" s="189">
        <v>0</v>
      </c>
      <c r="H16" s="189">
        <v>0</v>
      </c>
      <c r="I16" s="189">
        <f t="shared" si="2"/>
        <v>0</v>
      </c>
      <c r="J16" s="59"/>
    </row>
    <row r="17" spans="1:10" s="130" customFormat="1" x14ac:dyDescent="0.25">
      <c r="A17" s="59"/>
      <c r="B17" s="131"/>
      <c r="C17" s="132" t="s">
        <v>11</v>
      </c>
      <c r="D17" s="189">
        <v>0</v>
      </c>
      <c r="E17" s="189">
        <v>0</v>
      </c>
      <c r="F17" s="189">
        <f t="shared" si="1"/>
        <v>0</v>
      </c>
      <c r="G17" s="189">
        <v>0</v>
      </c>
      <c r="H17" s="189">
        <v>0</v>
      </c>
      <c r="I17" s="189">
        <f t="shared" si="2"/>
        <v>0</v>
      </c>
      <c r="J17" s="59"/>
    </row>
    <row r="18" spans="1:10" s="130" customFormat="1" x14ac:dyDescent="0.25">
      <c r="A18" s="59"/>
      <c r="B18" s="131"/>
      <c r="C18" s="132" t="s">
        <v>12</v>
      </c>
      <c r="D18" s="189">
        <v>0</v>
      </c>
      <c r="E18" s="189">
        <v>0</v>
      </c>
      <c r="F18" s="189">
        <f t="shared" si="1"/>
        <v>0</v>
      </c>
      <c r="G18" s="189">
        <v>0</v>
      </c>
      <c r="H18" s="189">
        <v>0</v>
      </c>
      <c r="I18" s="189">
        <f t="shared" si="2"/>
        <v>0</v>
      </c>
      <c r="J18" s="59"/>
    </row>
    <row r="19" spans="1:10" s="130" customFormat="1" x14ac:dyDescent="0.25">
      <c r="A19" s="59"/>
      <c r="B19" s="131"/>
      <c r="C19" s="132" t="s">
        <v>13</v>
      </c>
      <c r="D19" s="189">
        <v>0</v>
      </c>
      <c r="E19" s="189">
        <v>0</v>
      </c>
      <c r="F19" s="189">
        <f t="shared" si="1"/>
        <v>0</v>
      </c>
      <c r="G19" s="189">
        <v>0</v>
      </c>
      <c r="H19" s="189">
        <v>0</v>
      </c>
      <c r="I19" s="189">
        <f t="shared" si="2"/>
        <v>0</v>
      </c>
      <c r="J19" s="59"/>
    </row>
    <row r="20" spans="1:10" s="130" customFormat="1" x14ac:dyDescent="0.25">
      <c r="A20" s="59"/>
      <c r="B20" s="131"/>
      <c r="C20" s="132" t="s">
        <v>14</v>
      </c>
      <c r="D20" s="189">
        <v>0</v>
      </c>
      <c r="E20" s="189">
        <v>0</v>
      </c>
      <c r="F20" s="189">
        <f t="shared" si="1"/>
        <v>0</v>
      </c>
      <c r="G20" s="189">
        <v>0</v>
      </c>
      <c r="H20" s="189">
        <v>0</v>
      </c>
      <c r="I20" s="189">
        <f t="shared" si="2"/>
        <v>0</v>
      </c>
      <c r="J20" s="59"/>
    </row>
    <row r="21" spans="1:10" s="134" customFormat="1" x14ac:dyDescent="0.25">
      <c r="A21" s="133"/>
      <c r="B21" s="349" t="s">
        <v>236</v>
      </c>
      <c r="C21" s="350"/>
      <c r="D21" s="194">
        <f>SUM(D22:D28)</f>
        <v>0</v>
      </c>
      <c r="E21" s="194">
        <f>SUM(E22:E28)</f>
        <v>0</v>
      </c>
      <c r="F21" s="194">
        <f>+D21+E21</f>
        <v>0</v>
      </c>
      <c r="G21" s="194">
        <f>SUM(G22:G28)</f>
        <v>0</v>
      </c>
      <c r="H21" s="194">
        <f>SUM(H22:H28)</f>
        <v>0</v>
      </c>
      <c r="I21" s="194">
        <f>+F21-G21</f>
        <v>0</v>
      </c>
      <c r="J21" s="133"/>
    </row>
    <row r="22" spans="1:10" s="130" customFormat="1" x14ac:dyDescent="0.25">
      <c r="A22" s="59"/>
      <c r="B22" s="131"/>
      <c r="C22" s="132" t="s">
        <v>15</v>
      </c>
      <c r="D22" s="189">
        <v>0</v>
      </c>
      <c r="E22" s="189">
        <v>0</v>
      </c>
      <c r="F22" s="189">
        <f t="shared" si="1"/>
        <v>0</v>
      </c>
      <c r="G22" s="189">
        <v>0</v>
      </c>
      <c r="H22" s="189">
        <v>0</v>
      </c>
      <c r="I22" s="189">
        <f t="shared" ref="I22:I28" si="3">+F22-G22</f>
        <v>0</v>
      </c>
      <c r="J22" s="59"/>
    </row>
    <row r="23" spans="1:10" s="130" customFormat="1" x14ac:dyDescent="0.25">
      <c r="A23" s="59"/>
      <c r="B23" s="131"/>
      <c r="C23" s="132" t="s">
        <v>16</v>
      </c>
      <c r="D23" s="189">
        <v>0</v>
      </c>
      <c r="E23" s="189">
        <v>0</v>
      </c>
      <c r="F23" s="189">
        <f t="shared" si="1"/>
        <v>0</v>
      </c>
      <c r="G23" s="189">
        <v>0</v>
      </c>
      <c r="H23" s="189">
        <v>0</v>
      </c>
      <c r="I23" s="189">
        <f t="shared" si="3"/>
        <v>0</v>
      </c>
      <c r="J23" s="59"/>
    </row>
    <row r="24" spans="1:10" s="130" customFormat="1" x14ac:dyDescent="0.25">
      <c r="A24" s="59"/>
      <c r="B24" s="131"/>
      <c r="C24" s="132" t="s">
        <v>17</v>
      </c>
      <c r="D24" s="189">
        <v>0</v>
      </c>
      <c r="E24" s="189">
        <v>0</v>
      </c>
      <c r="F24" s="189">
        <f t="shared" si="1"/>
        <v>0</v>
      </c>
      <c r="G24" s="189">
        <v>0</v>
      </c>
      <c r="H24" s="189">
        <v>0</v>
      </c>
      <c r="I24" s="189">
        <f t="shared" si="3"/>
        <v>0</v>
      </c>
      <c r="J24" s="59"/>
    </row>
    <row r="25" spans="1:10" s="130" customFormat="1" x14ac:dyDescent="0.25">
      <c r="A25" s="59"/>
      <c r="B25" s="131"/>
      <c r="C25" s="132" t="s">
        <v>18</v>
      </c>
      <c r="D25" s="189">
        <v>0</v>
      </c>
      <c r="E25" s="189">
        <v>0</v>
      </c>
      <c r="F25" s="189">
        <f t="shared" si="1"/>
        <v>0</v>
      </c>
      <c r="G25" s="189">
        <v>0</v>
      </c>
      <c r="H25" s="189">
        <v>0</v>
      </c>
      <c r="I25" s="189">
        <f t="shared" si="3"/>
        <v>0</v>
      </c>
      <c r="J25" s="59"/>
    </row>
    <row r="26" spans="1:10" s="130" customFormat="1" x14ac:dyDescent="0.25">
      <c r="A26" s="59"/>
      <c r="B26" s="131"/>
      <c r="C26" s="132" t="s">
        <v>19</v>
      </c>
      <c r="D26" s="189">
        <v>0</v>
      </c>
      <c r="E26" s="189">
        <v>0</v>
      </c>
      <c r="F26" s="189">
        <f t="shared" si="1"/>
        <v>0</v>
      </c>
      <c r="G26" s="189">
        <v>0</v>
      </c>
      <c r="H26" s="189">
        <v>0</v>
      </c>
      <c r="I26" s="189">
        <f t="shared" si="3"/>
        <v>0</v>
      </c>
      <c r="J26" s="59"/>
    </row>
    <row r="27" spans="1:10" s="130" customFormat="1" x14ac:dyDescent="0.25">
      <c r="A27" s="59"/>
      <c r="B27" s="131"/>
      <c r="C27" s="132" t="s">
        <v>20</v>
      </c>
      <c r="D27" s="189">
        <v>0</v>
      </c>
      <c r="E27" s="189">
        <v>0</v>
      </c>
      <c r="F27" s="189">
        <f t="shared" si="1"/>
        <v>0</v>
      </c>
      <c r="G27" s="189">
        <v>0</v>
      </c>
      <c r="H27" s="189">
        <v>0</v>
      </c>
      <c r="I27" s="189">
        <f t="shared" si="3"/>
        <v>0</v>
      </c>
      <c r="J27" s="59"/>
    </row>
    <row r="28" spans="1:10" s="130" customFormat="1" x14ac:dyDescent="0.25">
      <c r="A28" s="59"/>
      <c r="B28" s="131"/>
      <c r="C28" s="132" t="s">
        <v>21</v>
      </c>
      <c r="D28" s="189">
        <v>0</v>
      </c>
      <c r="E28" s="189">
        <v>0</v>
      </c>
      <c r="F28" s="189">
        <f t="shared" si="1"/>
        <v>0</v>
      </c>
      <c r="G28" s="189">
        <v>0</v>
      </c>
      <c r="H28" s="189">
        <v>0</v>
      </c>
      <c r="I28" s="189">
        <f t="shared" si="3"/>
        <v>0</v>
      </c>
      <c r="J28" s="59"/>
    </row>
    <row r="29" spans="1:10" s="134" customFormat="1" x14ac:dyDescent="0.25">
      <c r="A29" s="133"/>
      <c r="B29" s="349" t="s">
        <v>237</v>
      </c>
      <c r="C29" s="350"/>
      <c r="D29" s="194">
        <f>SUM(D30:D38)</f>
        <v>6504407</v>
      </c>
      <c r="E29" s="288">
        <f>SUM(E30:E38)</f>
        <v>98365</v>
      </c>
      <c r="F29" s="194">
        <f>+D29+E29</f>
        <v>6602772</v>
      </c>
      <c r="G29" s="194">
        <f>SUM(G30:G38)</f>
        <v>6265470</v>
      </c>
      <c r="H29" s="194">
        <f>SUM(H30:H38)</f>
        <v>6265470</v>
      </c>
      <c r="I29" s="194">
        <f>+F29-G29</f>
        <v>337302</v>
      </c>
      <c r="J29" s="133"/>
    </row>
    <row r="30" spans="1:10" s="130" customFormat="1" x14ac:dyDescent="0.25">
      <c r="A30" s="59"/>
      <c r="B30" s="131"/>
      <c r="C30" s="132" t="s">
        <v>22</v>
      </c>
      <c r="D30" s="189">
        <f>'Cadmon sec'!D27</f>
        <v>6504407</v>
      </c>
      <c r="E30" s="268">
        <f>'Cadmon sec'!E27</f>
        <v>98365</v>
      </c>
      <c r="F30" s="208">
        <f t="shared" si="1"/>
        <v>6602772</v>
      </c>
      <c r="G30" s="208">
        <f>'Cadmon sec'!G27</f>
        <v>6265470</v>
      </c>
      <c r="H30" s="208">
        <f>'Cadmon sec'!H27</f>
        <v>6265470</v>
      </c>
      <c r="I30" s="208">
        <f t="shared" ref="I30:I38" si="4">+F30-G30</f>
        <v>337302</v>
      </c>
      <c r="J30" s="59"/>
    </row>
    <row r="31" spans="1:10" s="130" customFormat="1" x14ac:dyDescent="0.25">
      <c r="A31" s="59"/>
      <c r="B31" s="131"/>
      <c r="C31" s="132" t="s">
        <v>23</v>
      </c>
      <c r="D31" s="189">
        <v>0</v>
      </c>
      <c r="E31" s="189">
        <v>0</v>
      </c>
      <c r="F31" s="189">
        <f t="shared" si="1"/>
        <v>0</v>
      </c>
      <c r="G31" s="189">
        <v>0</v>
      </c>
      <c r="H31" s="189">
        <v>0</v>
      </c>
      <c r="I31" s="189">
        <f t="shared" si="4"/>
        <v>0</v>
      </c>
      <c r="J31" s="59"/>
    </row>
    <row r="32" spans="1:10" s="130" customFormat="1" x14ac:dyDescent="0.25">
      <c r="A32" s="59"/>
      <c r="B32" s="131"/>
      <c r="C32" s="132" t="s">
        <v>24</v>
      </c>
      <c r="D32" s="189">
        <v>0</v>
      </c>
      <c r="E32" s="189">
        <v>0</v>
      </c>
      <c r="F32" s="189">
        <f t="shared" si="1"/>
        <v>0</v>
      </c>
      <c r="G32" s="189">
        <v>0</v>
      </c>
      <c r="H32" s="189">
        <v>0</v>
      </c>
      <c r="I32" s="189">
        <f t="shared" si="4"/>
        <v>0</v>
      </c>
      <c r="J32" s="59"/>
    </row>
    <row r="33" spans="1:10" s="130" customFormat="1" x14ac:dyDescent="0.25">
      <c r="A33" s="59"/>
      <c r="B33" s="131"/>
      <c r="C33" s="132" t="s">
        <v>25</v>
      </c>
      <c r="D33" s="189">
        <v>0</v>
      </c>
      <c r="E33" s="189">
        <v>0</v>
      </c>
      <c r="F33" s="189">
        <f t="shared" si="1"/>
        <v>0</v>
      </c>
      <c r="G33" s="189">
        <v>0</v>
      </c>
      <c r="H33" s="189">
        <v>0</v>
      </c>
      <c r="I33" s="189">
        <f t="shared" si="4"/>
        <v>0</v>
      </c>
      <c r="J33" s="59"/>
    </row>
    <row r="34" spans="1:10" s="130" customFormat="1" x14ac:dyDescent="0.25">
      <c r="A34" s="59"/>
      <c r="B34" s="131"/>
      <c r="C34" s="132" t="s">
        <v>26</v>
      </c>
      <c r="D34" s="189">
        <v>0</v>
      </c>
      <c r="E34" s="189">
        <v>0</v>
      </c>
      <c r="F34" s="189">
        <f t="shared" si="1"/>
        <v>0</v>
      </c>
      <c r="G34" s="189">
        <v>0</v>
      </c>
      <c r="H34" s="189">
        <v>0</v>
      </c>
      <c r="I34" s="189">
        <f t="shared" si="4"/>
        <v>0</v>
      </c>
      <c r="J34" s="59"/>
    </row>
    <row r="35" spans="1:10" s="130" customFormat="1" x14ac:dyDescent="0.25">
      <c r="A35" s="59"/>
      <c r="B35" s="131"/>
      <c r="C35" s="132" t="s">
        <v>27</v>
      </c>
      <c r="D35" s="189">
        <v>0</v>
      </c>
      <c r="E35" s="189">
        <v>0</v>
      </c>
      <c r="F35" s="189">
        <f t="shared" si="1"/>
        <v>0</v>
      </c>
      <c r="G35" s="189">
        <v>0</v>
      </c>
      <c r="H35" s="189">
        <v>0</v>
      </c>
      <c r="I35" s="189">
        <f t="shared" si="4"/>
        <v>0</v>
      </c>
      <c r="J35" s="59"/>
    </row>
    <row r="36" spans="1:10" s="130" customFormat="1" x14ac:dyDescent="0.25">
      <c r="A36" s="59"/>
      <c r="B36" s="131"/>
      <c r="C36" s="132" t="s">
        <v>28</v>
      </c>
      <c r="D36" s="189">
        <v>0</v>
      </c>
      <c r="E36" s="189">
        <v>0</v>
      </c>
      <c r="F36" s="189">
        <f t="shared" si="1"/>
        <v>0</v>
      </c>
      <c r="G36" s="189">
        <v>0</v>
      </c>
      <c r="H36" s="189">
        <v>0</v>
      </c>
      <c r="I36" s="189">
        <f t="shared" si="4"/>
        <v>0</v>
      </c>
      <c r="J36" s="59"/>
    </row>
    <row r="37" spans="1:10" s="130" customFormat="1" x14ac:dyDescent="0.25">
      <c r="A37" s="59"/>
      <c r="B37" s="131"/>
      <c r="C37" s="132" t="s">
        <v>29</v>
      </c>
      <c r="D37" s="189">
        <v>0</v>
      </c>
      <c r="E37" s="189">
        <v>0</v>
      </c>
      <c r="F37" s="189">
        <f t="shared" si="1"/>
        <v>0</v>
      </c>
      <c r="G37" s="189">
        <v>0</v>
      </c>
      <c r="H37" s="189">
        <v>0</v>
      </c>
      <c r="I37" s="189">
        <f t="shared" si="4"/>
        <v>0</v>
      </c>
      <c r="J37" s="59"/>
    </row>
    <row r="38" spans="1:10" s="130" customFormat="1" x14ac:dyDescent="0.25">
      <c r="A38" s="59"/>
      <c r="B38" s="131"/>
      <c r="C38" s="132" t="s">
        <v>30</v>
      </c>
      <c r="D38" s="189">
        <v>0</v>
      </c>
      <c r="E38" s="189">
        <v>0</v>
      </c>
      <c r="F38" s="189">
        <f t="shared" si="1"/>
        <v>0</v>
      </c>
      <c r="G38" s="189">
        <v>0</v>
      </c>
      <c r="H38" s="189">
        <v>0</v>
      </c>
      <c r="I38" s="189">
        <f t="shared" si="4"/>
        <v>0</v>
      </c>
      <c r="J38" s="59"/>
    </row>
    <row r="39" spans="1:10" s="134" customFormat="1" x14ac:dyDescent="0.25">
      <c r="A39" s="133"/>
      <c r="B39" s="349" t="s">
        <v>238</v>
      </c>
      <c r="C39" s="350"/>
      <c r="D39" s="194">
        <f>SUM(D40:D43)</f>
        <v>0</v>
      </c>
      <c r="E39" s="194">
        <f>SUM(E40:E43)</f>
        <v>0</v>
      </c>
      <c r="F39" s="194">
        <f>+D39+E39</f>
        <v>0</v>
      </c>
      <c r="G39" s="194">
        <f>SUM(G40:G43)</f>
        <v>0</v>
      </c>
      <c r="H39" s="194">
        <f>SUM(H40:H43)</f>
        <v>0</v>
      </c>
      <c r="I39" s="194">
        <f>+F39-G39</f>
        <v>0</v>
      </c>
      <c r="J39" s="133"/>
    </row>
    <row r="40" spans="1:10" s="130" customFormat="1" x14ac:dyDescent="0.25">
      <c r="A40" s="59"/>
      <c r="B40" s="131"/>
      <c r="C40" s="132" t="s">
        <v>239</v>
      </c>
      <c r="D40" s="189">
        <v>0</v>
      </c>
      <c r="E40" s="189">
        <v>0</v>
      </c>
      <c r="F40" s="189">
        <f t="shared" si="1"/>
        <v>0</v>
      </c>
      <c r="G40" s="189">
        <v>0</v>
      </c>
      <c r="H40" s="189">
        <v>0</v>
      </c>
      <c r="I40" s="189">
        <f>+F40-G40</f>
        <v>0</v>
      </c>
      <c r="J40" s="59"/>
    </row>
    <row r="41" spans="1:10" s="130" customFormat="1" ht="24" x14ac:dyDescent="0.25">
      <c r="A41" s="59"/>
      <c r="B41" s="131"/>
      <c r="C41" s="132" t="s">
        <v>240</v>
      </c>
      <c r="D41" s="189">
        <v>0</v>
      </c>
      <c r="E41" s="189">
        <v>0</v>
      </c>
      <c r="F41" s="189">
        <f t="shared" si="1"/>
        <v>0</v>
      </c>
      <c r="G41" s="189">
        <v>0</v>
      </c>
      <c r="H41" s="189">
        <v>0</v>
      </c>
      <c r="I41" s="189">
        <f>+F41-G41</f>
        <v>0</v>
      </c>
      <c r="J41" s="59"/>
    </row>
    <row r="42" spans="1:10" s="130" customFormat="1" x14ac:dyDescent="0.25">
      <c r="A42" s="59"/>
      <c r="B42" s="131"/>
      <c r="C42" s="132" t="s">
        <v>31</v>
      </c>
      <c r="D42" s="189">
        <v>0</v>
      </c>
      <c r="E42" s="189">
        <v>0</v>
      </c>
      <c r="F42" s="189">
        <f t="shared" si="1"/>
        <v>0</v>
      </c>
      <c r="G42" s="189">
        <v>0</v>
      </c>
      <c r="H42" s="189">
        <v>0</v>
      </c>
      <c r="I42" s="189">
        <f>+F42-G42</f>
        <v>0</v>
      </c>
      <c r="J42" s="59"/>
    </row>
    <row r="43" spans="1:10" s="130" customFormat="1" x14ac:dyDescent="0.25">
      <c r="A43" s="59"/>
      <c r="B43" s="131"/>
      <c r="C43" s="132" t="s">
        <v>241</v>
      </c>
      <c r="D43" s="189">
        <v>0</v>
      </c>
      <c r="E43" s="189">
        <v>0</v>
      </c>
      <c r="F43" s="189">
        <f t="shared" si="1"/>
        <v>0</v>
      </c>
      <c r="G43" s="189">
        <v>0</v>
      </c>
      <c r="H43" s="189">
        <v>0</v>
      </c>
      <c r="I43" s="189">
        <f>+F43-G43</f>
        <v>0</v>
      </c>
      <c r="J43" s="59"/>
    </row>
    <row r="44" spans="1:10" s="134" customFormat="1" x14ac:dyDescent="0.25">
      <c r="A44" s="133"/>
      <c r="B44" s="178"/>
      <c r="C44" s="179" t="s">
        <v>184</v>
      </c>
      <c r="D44" s="195">
        <f t="shared" ref="D44:I44" si="5">+D12+D21+D29+D39</f>
        <v>6504407</v>
      </c>
      <c r="E44" s="289">
        <f t="shared" si="5"/>
        <v>98365</v>
      </c>
      <c r="F44" s="195">
        <f t="shared" si="5"/>
        <v>6602772</v>
      </c>
      <c r="G44" s="195">
        <f t="shared" si="5"/>
        <v>6265470</v>
      </c>
      <c r="H44" s="195">
        <f t="shared" si="5"/>
        <v>6265470</v>
      </c>
      <c r="I44" s="195">
        <f t="shared" si="5"/>
        <v>337302</v>
      </c>
      <c r="J44" s="133"/>
    </row>
    <row r="45" spans="1:10" x14ac:dyDescent="0.2">
      <c r="B45" s="318" t="str">
        <f>'Cadmon sec'!B29:H29</f>
        <v>Bajo protesta de decir verdad declaramos que los Estados Presupuestarios son razonablemente correctos y responsabilidad del emisor</v>
      </c>
      <c r="C45" s="318"/>
      <c r="D45" s="318"/>
      <c r="E45" s="318"/>
      <c r="F45" s="318"/>
      <c r="G45" s="318"/>
      <c r="H45" s="318"/>
    </row>
    <row r="46" spans="1:10" ht="52.5" hidden="1" customHeight="1" x14ac:dyDescent="0.2">
      <c r="B46" s="323" t="s">
        <v>185</v>
      </c>
      <c r="C46" s="324"/>
      <c r="D46" s="324"/>
      <c r="E46" s="324"/>
      <c r="F46" s="324"/>
      <c r="G46" s="324"/>
      <c r="H46" s="324"/>
      <c r="I46" s="324"/>
    </row>
    <row r="47" spans="1:10" x14ac:dyDescent="0.2">
      <c r="B47" s="318"/>
      <c r="C47" s="318"/>
      <c r="D47" s="318"/>
      <c r="E47" s="318"/>
      <c r="F47" s="318"/>
      <c r="G47" s="318"/>
      <c r="H47" s="318"/>
      <c r="I47" s="123"/>
    </row>
    <row r="48" spans="1:10" ht="15" x14ac:dyDescent="0.2">
      <c r="B48" s="171"/>
      <c r="C48" s="171"/>
      <c r="D48" s="234"/>
      <c r="E48" s="171"/>
      <c r="F48" s="171"/>
      <c r="G48" s="171"/>
      <c r="H48" s="171"/>
      <c r="I48" s="123"/>
    </row>
    <row r="49" spans="2:9" x14ac:dyDescent="0.2">
      <c r="B49" s="171"/>
      <c r="C49" s="171"/>
      <c r="D49" s="171"/>
      <c r="E49" s="171"/>
      <c r="F49" s="171"/>
      <c r="G49" s="171"/>
      <c r="H49" s="171"/>
      <c r="I49" s="123"/>
    </row>
    <row r="50" spans="2:9" x14ac:dyDescent="0.2">
      <c r="B50" s="171"/>
      <c r="C50" s="176"/>
      <c r="D50" s="176"/>
      <c r="E50" s="176"/>
      <c r="F50" s="176"/>
      <c r="G50" s="176"/>
      <c r="H50" s="176"/>
      <c r="I50" s="160"/>
    </row>
    <row r="51" spans="2:9" x14ac:dyDescent="0.2">
      <c r="B51" s="171"/>
      <c r="C51" s="176"/>
      <c r="D51" s="176"/>
      <c r="E51" s="176"/>
      <c r="F51" s="176"/>
      <c r="G51" s="176"/>
      <c r="H51" s="176"/>
      <c r="I51" s="160"/>
    </row>
    <row r="52" spans="2:9" x14ac:dyDescent="0.2">
      <c r="B52" s="171"/>
      <c r="C52" s="163"/>
      <c r="D52" s="176"/>
      <c r="E52" s="176"/>
      <c r="F52" s="163"/>
      <c r="G52" s="163"/>
      <c r="H52" s="163"/>
      <c r="I52" s="162"/>
    </row>
    <row r="53" spans="2:9" ht="15" customHeight="1" x14ac:dyDescent="0.2">
      <c r="C53" s="174" t="str">
        <f>+ENTE!D10</f>
        <v>ING. JORGE ANTONIO HERBERT ACERO</v>
      </c>
      <c r="D53" s="174"/>
      <c r="E53" s="174"/>
      <c r="F53" s="321" t="str">
        <f>+ENTE!D14</f>
        <v>C.P. SABINO DIAZ MORALES</v>
      </c>
      <c r="G53" s="321"/>
      <c r="H53" s="321"/>
      <c r="I53" s="321"/>
    </row>
    <row r="54" spans="2:9" ht="15" customHeight="1" x14ac:dyDescent="0.2">
      <c r="C54" s="245" t="str">
        <f>+ENTE!D12</f>
        <v>DIRECTOR</v>
      </c>
      <c r="D54" s="245"/>
      <c r="E54" s="245"/>
      <c r="F54" s="351" t="str">
        <f>+ENTE!D16</f>
        <v>CONTADOR GENERAL</v>
      </c>
      <c r="G54" s="351"/>
      <c r="H54" s="351"/>
      <c r="I54" s="351"/>
    </row>
    <row r="55" spans="2:9" x14ac:dyDescent="0.2">
      <c r="D55" s="123"/>
      <c r="E55" s="123"/>
      <c r="F55" s="123"/>
      <c r="G55" s="123"/>
      <c r="H55" s="123"/>
      <c r="I55" s="124"/>
    </row>
  </sheetData>
  <sheetProtection selectLockedCells="1"/>
  <mergeCells count="17">
    <mergeCell ref="B47:H47"/>
    <mergeCell ref="F53:I53"/>
    <mergeCell ref="F54:I54"/>
    <mergeCell ref="B29:C29"/>
    <mergeCell ref="B39:C39"/>
    <mergeCell ref="B46:I46"/>
    <mergeCell ref="B45:H45"/>
    <mergeCell ref="B21:C21"/>
    <mergeCell ref="B2:I2"/>
    <mergeCell ref="B3:I3"/>
    <mergeCell ref="B5:I5"/>
    <mergeCell ref="B6:I6"/>
    <mergeCell ref="B8:C10"/>
    <mergeCell ref="D8:H8"/>
    <mergeCell ref="I8:I9"/>
    <mergeCell ref="B12:C12"/>
    <mergeCell ref="B4:I4"/>
  </mergeCells>
  <printOptions horizontalCentered="1"/>
  <pageMargins left="0.51181102362204722" right="0.51181102362204722" top="0.55118110236220474" bottom="0.55118110236220474" header="0" footer="0"/>
  <pageSetup scale="82" orientation="landscape" r:id="rId1"/>
  <ignoredErrors>
    <ignoredError sqref="F21 F29 F3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view="pageBreakPreview" zoomScaleSheetLayoutView="100" workbookViewId="0">
      <selection activeCell="D28" sqref="D28"/>
    </sheetView>
  </sheetViews>
  <sheetFormatPr baseColWidth="10" defaultRowHeight="12" x14ac:dyDescent="0.2"/>
  <cols>
    <col min="1" max="1" width="3" style="3" customWidth="1"/>
    <col min="2" max="2" width="5.28515625" style="3" customWidth="1"/>
    <col min="3" max="3" width="38.7109375" style="3" customWidth="1"/>
    <col min="4" max="4" width="26.42578125" style="3" customWidth="1"/>
    <col min="5" max="5" width="24.5703125" style="3" customWidth="1"/>
    <col min="6" max="6" width="22.28515625" style="3" customWidth="1"/>
    <col min="7" max="7" width="5.42578125" style="3" customWidth="1"/>
    <col min="8" max="16384" width="11.42578125" style="3"/>
  </cols>
  <sheetData>
    <row r="1" spans="2:7" x14ac:dyDescent="0.2">
      <c r="B1" s="8"/>
      <c r="C1" s="8"/>
      <c r="D1" s="8"/>
      <c r="E1" s="8"/>
      <c r="F1" s="8"/>
    </row>
    <row r="2" spans="2:7" ht="12.75" x14ac:dyDescent="0.2">
      <c r="B2" s="306" t="s">
        <v>293</v>
      </c>
      <c r="C2" s="306"/>
      <c r="D2" s="306"/>
      <c r="E2" s="306"/>
      <c r="F2" s="306"/>
      <c r="G2" s="156"/>
    </row>
    <row r="3" spans="2:7" x14ac:dyDescent="0.2">
      <c r="B3" s="355" t="s">
        <v>314</v>
      </c>
      <c r="C3" s="355"/>
      <c r="D3" s="355"/>
      <c r="E3" s="355"/>
      <c r="F3" s="355"/>
    </row>
    <row r="4" spans="2:7" x14ac:dyDescent="0.2">
      <c r="B4" s="355" t="s">
        <v>333</v>
      </c>
      <c r="C4" s="355"/>
      <c r="D4" s="355"/>
      <c r="E4" s="355"/>
      <c r="F4" s="355"/>
    </row>
    <row r="5" spans="2:7" x14ac:dyDescent="0.2">
      <c r="B5" s="355" t="s">
        <v>35</v>
      </c>
      <c r="C5" s="355"/>
      <c r="D5" s="355"/>
      <c r="E5" s="355"/>
      <c r="F5" s="355"/>
    </row>
    <row r="6" spans="2:7" x14ac:dyDescent="0.2">
      <c r="B6" s="8"/>
      <c r="C6" s="8"/>
      <c r="D6" s="8"/>
      <c r="E6" s="8"/>
      <c r="F6" s="8"/>
    </row>
    <row r="7" spans="2:7" x14ac:dyDescent="0.2">
      <c r="B7" s="352" t="s">
        <v>286</v>
      </c>
      <c r="C7" s="353"/>
      <c r="D7" s="236" t="s">
        <v>313</v>
      </c>
      <c r="E7" s="236" t="s">
        <v>291</v>
      </c>
      <c r="F7" s="236" t="s">
        <v>314</v>
      </c>
    </row>
    <row r="8" spans="2:7" x14ac:dyDescent="0.2">
      <c r="B8" s="237"/>
      <c r="C8" s="238"/>
      <c r="D8" s="238" t="s">
        <v>33</v>
      </c>
      <c r="E8" s="238" t="s">
        <v>32</v>
      </c>
      <c r="F8" s="239" t="s">
        <v>315</v>
      </c>
    </row>
    <row r="9" spans="2:7" x14ac:dyDescent="0.2">
      <c r="B9" s="352" t="s">
        <v>285</v>
      </c>
      <c r="C9" s="353"/>
      <c r="D9" s="353"/>
      <c r="E9" s="353"/>
      <c r="F9" s="354"/>
    </row>
    <row r="10" spans="2:7" x14ac:dyDescent="0.2">
      <c r="B10" s="357"/>
      <c r="C10" s="358"/>
      <c r="D10" s="224"/>
      <c r="E10" s="247"/>
      <c r="F10" s="226"/>
    </row>
    <row r="11" spans="2:7" x14ac:dyDescent="0.2">
      <c r="B11" s="359"/>
      <c r="C11" s="360"/>
      <c r="D11" s="228"/>
      <c r="E11" s="248"/>
      <c r="F11" s="229"/>
    </row>
    <row r="12" spans="2:7" x14ac:dyDescent="0.2">
      <c r="B12" s="359"/>
      <c r="C12" s="360"/>
      <c r="D12" s="228"/>
      <c r="E12" s="248"/>
      <c r="F12" s="229"/>
    </row>
    <row r="13" spans="2:7" x14ac:dyDescent="0.2">
      <c r="B13" s="359"/>
      <c r="C13" s="360"/>
      <c r="D13" s="228"/>
      <c r="E13" s="248"/>
      <c r="F13" s="229"/>
    </row>
    <row r="14" spans="2:7" x14ac:dyDescent="0.2">
      <c r="B14" s="359"/>
      <c r="C14" s="360"/>
      <c r="D14" s="228"/>
      <c r="E14" s="248"/>
      <c r="F14" s="229"/>
    </row>
    <row r="15" spans="2:7" x14ac:dyDescent="0.2">
      <c r="B15" s="359"/>
      <c r="C15" s="360"/>
      <c r="D15" s="228"/>
      <c r="E15" s="248"/>
      <c r="F15" s="229"/>
    </row>
    <row r="16" spans="2:7" x14ac:dyDescent="0.2">
      <c r="B16" s="359"/>
      <c r="C16" s="360"/>
      <c r="D16" s="228"/>
      <c r="E16" s="248"/>
      <c r="F16" s="229"/>
    </row>
    <row r="17" spans="2:6" x14ac:dyDescent="0.2">
      <c r="B17" s="359"/>
      <c r="C17" s="360"/>
      <c r="D17" s="228"/>
      <c r="E17" s="248"/>
      <c r="F17" s="229"/>
    </row>
    <row r="18" spans="2:6" x14ac:dyDescent="0.2">
      <c r="B18" s="359"/>
      <c r="C18" s="360"/>
      <c r="D18" s="228"/>
      <c r="E18" s="248"/>
      <c r="F18" s="229"/>
    </row>
    <row r="19" spans="2:6" x14ac:dyDescent="0.2">
      <c r="B19" s="365"/>
      <c r="C19" s="366"/>
      <c r="D19" s="249"/>
      <c r="E19" s="250"/>
      <c r="F19" s="251"/>
    </row>
    <row r="20" spans="2:6" x14ac:dyDescent="0.2">
      <c r="B20" s="359" t="s">
        <v>316</v>
      </c>
      <c r="C20" s="360"/>
      <c r="D20" s="284"/>
      <c r="E20" s="252">
        <f>SUM(E10:E19)</f>
        <v>0</v>
      </c>
      <c r="F20" s="180">
        <f>SUM(F10:F19)</f>
        <v>0</v>
      </c>
    </row>
    <row r="21" spans="2:6" x14ac:dyDescent="0.2">
      <c r="B21" s="352" t="s">
        <v>283</v>
      </c>
      <c r="C21" s="353"/>
      <c r="D21" s="353"/>
      <c r="E21" s="353"/>
      <c r="F21" s="354"/>
    </row>
    <row r="22" spans="2:6" x14ac:dyDescent="0.2">
      <c r="B22" s="357"/>
      <c r="C22" s="358"/>
      <c r="D22" s="228"/>
      <c r="E22" s="247"/>
      <c r="F22" s="229"/>
    </row>
    <row r="23" spans="2:6" x14ac:dyDescent="0.2">
      <c r="B23" s="359"/>
      <c r="C23" s="360"/>
      <c r="D23" s="228"/>
      <c r="E23" s="248"/>
      <c r="F23" s="229"/>
    </row>
    <row r="24" spans="2:6" x14ac:dyDescent="0.2">
      <c r="B24" s="359"/>
      <c r="C24" s="360"/>
      <c r="D24" s="228"/>
      <c r="E24" s="248"/>
      <c r="F24" s="229"/>
    </row>
    <row r="25" spans="2:6" x14ac:dyDescent="0.2">
      <c r="B25" s="359"/>
      <c r="C25" s="360"/>
      <c r="D25" s="228"/>
      <c r="E25" s="248"/>
      <c r="F25" s="229"/>
    </row>
    <row r="26" spans="2:6" x14ac:dyDescent="0.2">
      <c r="B26" s="359"/>
      <c r="C26" s="360"/>
      <c r="D26" s="228"/>
      <c r="E26" s="248"/>
      <c r="F26" s="229"/>
    </row>
    <row r="27" spans="2:6" x14ac:dyDescent="0.2">
      <c r="B27" s="359"/>
      <c r="C27" s="360"/>
      <c r="D27" s="228"/>
      <c r="E27" s="248"/>
      <c r="F27" s="229"/>
    </row>
    <row r="28" spans="2:6" x14ac:dyDescent="0.2">
      <c r="B28" s="359"/>
      <c r="C28" s="360"/>
      <c r="D28" s="228"/>
      <c r="E28" s="248"/>
      <c r="F28" s="229"/>
    </row>
    <row r="29" spans="2:6" x14ac:dyDescent="0.2">
      <c r="B29" s="359"/>
      <c r="C29" s="360"/>
      <c r="D29" s="228"/>
      <c r="E29" s="248"/>
      <c r="F29" s="229"/>
    </row>
    <row r="30" spans="2:6" x14ac:dyDescent="0.2">
      <c r="B30" s="359"/>
      <c r="C30" s="360"/>
      <c r="D30" s="228"/>
      <c r="E30" s="248"/>
      <c r="F30" s="229"/>
    </row>
    <row r="31" spans="2:6" x14ac:dyDescent="0.2">
      <c r="B31" s="359"/>
      <c r="C31" s="360"/>
      <c r="D31" s="228"/>
      <c r="E31" s="248"/>
      <c r="F31" s="229"/>
    </row>
    <row r="32" spans="2:6" x14ac:dyDescent="0.2">
      <c r="B32" s="359"/>
      <c r="C32" s="360"/>
      <c r="D32" s="228"/>
      <c r="E32" s="248"/>
      <c r="F32" s="229"/>
    </row>
    <row r="33" spans="2:10" x14ac:dyDescent="0.2">
      <c r="B33" s="359"/>
      <c r="C33" s="360"/>
      <c r="D33" s="228"/>
      <c r="E33" s="248"/>
      <c r="F33" s="229"/>
    </row>
    <row r="34" spans="2:10" x14ac:dyDescent="0.2">
      <c r="B34" s="361" t="s">
        <v>290</v>
      </c>
      <c r="C34" s="362"/>
      <c r="D34" s="253"/>
      <c r="E34" s="255">
        <f>SUM(E22:E33)</f>
        <v>0</v>
      </c>
      <c r="F34" s="43">
        <f>SUM(F22:F33)</f>
        <v>0</v>
      </c>
    </row>
    <row r="35" spans="2:10" x14ac:dyDescent="0.2">
      <c r="B35" s="363" t="s">
        <v>281</v>
      </c>
      <c r="C35" s="363"/>
      <c r="D35" s="285"/>
      <c r="E35" s="240">
        <f>+E20+E34</f>
        <v>0</v>
      </c>
      <c r="F35" s="254">
        <f>+F20+F34</f>
        <v>0</v>
      </c>
    </row>
    <row r="36" spans="2:10" x14ac:dyDescent="0.2">
      <c r="B36" s="364"/>
      <c r="C36" s="364"/>
      <c r="D36" s="364"/>
      <c r="E36" s="364"/>
      <c r="F36" s="364"/>
    </row>
    <row r="37" spans="2:10" ht="12" customHeight="1" x14ac:dyDescent="0.2">
      <c r="B37" s="29" t="str">
        <f>CFG!B45</f>
        <v>Bajo protesta de decir verdad declaramos que los Estados Presupuestarios son razonablemente correctos y responsabilidad del emisor</v>
      </c>
      <c r="C37" s="29"/>
      <c r="D37" s="29"/>
      <c r="E37" s="29"/>
      <c r="F37" s="29"/>
      <c r="G37" s="29"/>
      <c r="H37" s="29"/>
      <c r="I37" s="29"/>
      <c r="J37" s="184"/>
    </row>
    <row r="38" spans="2:10" x14ac:dyDescent="0.2">
      <c r="B38" s="8"/>
      <c r="C38" s="8"/>
      <c r="D38" s="8"/>
      <c r="E38" s="8"/>
      <c r="F38" s="8"/>
    </row>
    <row r="39" spans="2:10" ht="15" x14ac:dyDescent="0.25">
      <c r="B39" s="8"/>
      <c r="C39" s="8"/>
      <c r="D39" s="8"/>
      <c r="E39" s="145"/>
      <c r="F39" s="8"/>
    </row>
    <row r="40" spans="2:10" x14ac:dyDescent="0.2">
      <c r="B40" s="8"/>
      <c r="C40" s="8"/>
      <c r="D40" s="8"/>
      <c r="E40" s="8"/>
      <c r="F40" s="8"/>
    </row>
    <row r="41" spans="2:10" x14ac:dyDescent="0.2">
      <c r="B41" s="8"/>
      <c r="C41" s="41"/>
      <c r="D41" s="7"/>
      <c r="E41" s="29"/>
      <c r="F41" s="29"/>
    </row>
    <row r="42" spans="2:10" x14ac:dyDescent="0.2">
      <c r="B42" s="8"/>
      <c r="C42" s="287" t="str">
        <f>+ENTE!D10</f>
        <v>ING. JORGE ANTONIO HERBERT ACERO</v>
      </c>
      <c r="D42" s="287"/>
      <c r="E42" s="356" t="str">
        <f>+ENTE!D14</f>
        <v>C.P. SABINO DIAZ MORALES</v>
      </c>
      <c r="F42" s="356"/>
    </row>
    <row r="43" spans="2:10" x14ac:dyDescent="0.2">
      <c r="B43" s="8"/>
      <c r="C43" s="287" t="str">
        <f>+ENTE!D12</f>
        <v>DIRECTOR</v>
      </c>
      <c r="D43" s="287"/>
      <c r="E43" s="356" t="str">
        <f>+ENTE!D16</f>
        <v>CONTADOR GENERAL</v>
      </c>
      <c r="F43" s="356"/>
    </row>
  </sheetData>
  <mergeCells count="35">
    <mergeCell ref="B31:C31"/>
    <mergeCell ref="B32:C32"/>
    <mergeCell ref="B33:C33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E43:F43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21:F21"/>
    <mergeCell ref="B34:C34"/>
    <mergeCell ref="B35:C35"/>
    <mergeCell ref="B36:F36"/>
    <mergeCell ref="E42:F42"/>
    <mergeCell ref="B9:F9"/>
    <mergeCell ref="B2:F2"/>
    <mergeCell ref="B3:F3"/>
    <mergeCell ref="B4:F4"/>
    <mergeCell ref="B5:F5"/>
    <mergeCell ref="B7:C7"/>
  </mergeCells>
  <printOptions horizontalCentered="1"/>
  <pageMargins left="0.51181102362204722" right="0.51181102362204722" top="0.55118110236220474" bottom="0.55118110236220474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B2:I43"/>
  <sheetViews>
    <sheetView showGridLines="0" view="pageBreakPreview" zoomScaleSheetLayoutView="100" workbookViewId="0">
      <selection activeCell="B5" sqref="B5:E5"/>
    </sheetView>
  </sheetViews>
  <sheetFormatPr baseColWidth="10" defaultRowHeight="12" x14ac:dyDescent="0.2"/>
  <cols>
    <col min="1" max="1" width="3" style="3" customWidth="1"/>
    <col min="2" max="2" width="5.28515625" style="3" customWidth="1"/>
    <col min="3" max="3" width="43.7109375" style="3" customWidth="1"/>
    <col min="4" max="4" width="28.85546875" style="3" customWidth="1"/>
    <col min="5" max="5" width="34.28515625" style="3" customWidth="1"/>
    <col min="6" max="6" width="5.42578125" style="3" customWidth="1"/>
    <col min="7" max="16384" width="11.42578125" style="3"/>
  </cols>
  <sheetData>
    <row r="2" spans="2:6" ht="12.75" x14ac:dyDescent="0.2">
      <c r="B2" s="306" t="s">
        <v>293</v>
      </c>
      <c r="C2" s="306"/>
      <c r="D2" s="306"/>
      <c r="E2" s="306"/>
      <c r="F2" s="156"/>
    </row>
    <row r="3" spans="2:6" x14ac:dyDescent="0.2">
      <c r="B3" s="307" t="s">
        <v>317</v>
      </c>
      <c r="C3" s="307"/>
      <c r="D3" s="307"/>
      <c r="E3" s="307"/>
    </row>
    <row r="4" spans="2:6" x14ac:dyDescent="0.2">
      <c r="B4" s="307" t="s">
        <v>333</v>
      </c>
      <c r="C4" s="307"/>
      <c r="D4" s="307"/>
      <c r="E4" s="307"/>
    </row>
    <row r="5" spans="2:6" x14ac:dyDescent="0.2">
      <c r="B5" s="307" t="s">
        <v>35</v>
      </c>
      <c r="C5" s="307"/>
      <c r="D5" s="307"/>
      <c r="E5" s="307"/>
    </row>
    <row r="6" spans="2:6" ht="1.5" customHeight="1" x14ac:dyDescent="0.2">
      <c r="B6" s="8"/>
      <c r="C6" s="8"/>
      <c r="D6" s="8"/>
    </row>
    <row r="7" spans="2:6" x14ac:dyDescent="0.2">
      <c r="B7" s="352" t="s">
        <v>286</v>
      </c>
      <c r="C7" s="353"/>
      <c r="D7" s="182" t="s">
        <v>163</v>
      </c>
      <c r="E7" s="182" t="s">
        <v>181</v>
      </c>
    </row>
    <row r="8" spans="2:6" x14ac:dyDescent="0.2">
      <c r="B8" s="369" t="s">
        <v>285</v>
      </c>
      <c r="C8" s="370"/>
      <c r="D8" s="370"/>
      <c r="E8" s="371"/>
    </row>
    <row r="9" spans="2:6" x14ac:dyDescent="0.2">
      <c r="B9" s="223"/>
      <c r="C9" s="224"/>
      <c r="D9" s="225"/>
      <c r="E9" s="226"/>
    </row>
    <row r="10" spans="2:6" x14ac:dyDescent="0.2">
      <c r="B10" s="227"/>
      <c r="C10" s="228"/>
      <c r="D10" s="165"/>
      <c r="E10" s="229"/>
    </row>
    <row r="11" spans="2:6" x14ac:dyDescent="0.2">
      <c r="B11" s="227"/>
      <c r="C11" s="228"/>
      <c r="D11" s="165"/>
      <c r="E11" s="229"/>
    </row>
    <row r="12" spans="2:6" x14ac:dyDescent="0.2">
      <c r="B12" s="227"/>
      <c r="C12" s="228"/>
      <c r="D12" s="165"/>
      <c r="E12" s="229"/>
    </row>
    <row r="13" spans="2:6" x14ac:dyDescent="0.2">
      <c r="B13" s="227"/>
      <c r="C13" s="228"/>
      <c r="D13" s="165"/>
      <c r="E13" s="229"/>
    </row>
    <row r="14" spans="2:6" x14ac:dyDescent="0.2">
      <c r="B14" s="227"/>
      <c r="C14" s="228"/>
      <c r="D14" s="165"/>
      <c r="E14" s="229"/>
    </row>
    <row r="15" spans="2:6" x14ac:dyDescent="0.2">
      <c r="B15" s="227"/>
      <c r="C15" s="228"/>
      <c r="D15" s="165"/>
      <c r="E15" s="229"/>
    </row>
    <row r="16" spans="2:6" x14ac:dyDescent="0.2">
      <c r="B16" s="227"/>
      <c r="C16" s="228"/>
      <c r="D16" s="165"/>
      <c r="E16" s="229"/>
    </row>
    <row r="17" spans="2:5" x14ac:dyDescent="0.2">
      <c r="B17" s="227"/>
      <c r="C17" s="228"/>
      <c r="D17" s="165"/>
      <c r="E17" s="229"/>
    </row>
    <row r="18" spans="2:5" x14ac:dyDescent="0.2">
      <c r="B18" s="227"/>
      <c r="C18" s="228"/>
      <c r="D18" s="165"/>
      <c r="E18" s="229"/>
    </row>
    <row r="19" spans="2:5" x14ac:dyDescent="0.2">
      <c r="B19" s="372" t="s">
        <v>284</v>
      </c>
      <c r="C19" s="373"/>
      <c r="D19" s="180">
        <f>SUM(D9:D18)</f>
        <v>0</v>
      </c>
      <c r="E19" s="181">
        <f>SUM(E9:E18)</f>
        <v>0</v>
      </c>
    </row>
    <row r="20" spans="2:5" x14ac:dyDescent="0.2">
      <c r="B20" s="374" t="s">
        <v>283</v>
      </c>
      <c r="C20" s="375"/>
      <c r="D20" s="375"/>
      <c r="E20" s="376"/>
    </row>
    <row r="21" spans="2:5" x14ac:dyDescent="0.2">
      <c r="B21" s="223"/>
      <c r="C21" s="224"/>
      <c r="D21" s="225"/>
      <c r="E21" s="230"/>
    </row>
    <row r="22" spans="2:5" x14ac:dyDescent="0.2">
      <c r="B22" s="227"/>
      <c r="C22" s="228"/>
      <c r="D22" s="165"/>
      <c r="E22" s="229"/>
    </row>
    <row r="23" spans="2:5" x14ac:dyDescent="0.2">
      <c r="B23" s="227"/>
      <c r="C23" s="228"/>
      <c r="D23" s="165"/>
      <c r="E23" s="229"/>
    </row>
    <row r="24" spans="2:5" x14ac:dyDescent="0.2">
      <c r="B24" s="227"/>
      <c r="C24" s="228"/>
      <c r="D24" s="165"/>
      <c r="E24" s="229"/>
    </row>
    <row r="25" spans="2:5" x14ac:dyDescent="0.2">
      <c r="B25" s="227"/>
      <c r="C25" s="228"/>
      <c r="D25" s="165"/>
      <c r="E25" s="229"/>
    </row>
    <row r="26" spans="2:5" x14ac:dyDescent="0.2">
      <c r="B26" s="227"/>
      <c r="C26" s="228"/>
      <c r="D26" s="165"/>
      <c r="E26" s="229"/>
    </row>
    <row r="27" spans="2:5" x14ac:dyDescent="0.2">
      <c r="B27" s="227"/>
      <c r="C27" s="228"/>
      <c r="D27" s="165"/>
      <c r="E27" s="229"/>
    </row>
    <row r="28" spans="2:5" x14ac:dyDescent="0.2">
      <c r="B28" s="227"/>
      <c r="C28" s="228"/>
      <c r="D28" s="165"/>
      <c r="E28" s="229"/>
    </row>
    <row r="29" spans="2:5" x14ac:dyDescent="0.2">
      <c r="B29" s="227"/>
      <c r="C29" s="228"/>
      <c r="D29" s="165"/>
      <c r="E29" s="229"/>
    </row>
    <row r="30" spans="2:5" x14ac:dyDescent="0.2">
      <c r="B30" s="227"/>
      <c r="C30" s="228"/>
      <c r="D30" s="165"/>
      <c r="E30" s="229"/>
    </row>
    <row r="31" spans="2:5" x14ac:dyDescent="0.2">
      <c r="B31" s="227"/>
      <c r="C31" s="228"/>
      <c r="D31" s="165"/>
      <c r="E31" s="229"/>
    </row>
    <row r="32" spans="2:5" x14ac:dyDescent="0.2">
      <c r="B32" s="227"/>
      <c r="C32" s="228"/>
      <c r="D32" s="165"/>
      <c r="E32" s="229"/>
    </row>
    <row r="33" spans="2:9" x14ac:dyDescent="0.2">
      <c r="B33" s="372" t="s">
        <v>282</v>
      </c>
      <c r="C33" s="373"/>
      <c r="D33" s="7">
        <f>SUM(D21:D32)</f>
        <v>0</v>
      </c>
      <c r="E33" s="17">
        <f>SUM(E21:E32)</f>
        <v>0</v>
      </c>
    </row>
    <row r="34" spans="2:9" x14ac:dyDescent="0.2">
      <c r="B34" s="36"/>
      <c r="C34" s="7"/>
      <c r="D34" s="7"/>
      <c r="E34" s="187"/>
    </row>
    <row r="35" spans="2:9" x14ac:dyDescent="0.2">
      <c r="B35" s="367" t="s">
        <v>281</v>
      </c>
      <c r="C35" s="368"/>
      <c r="D35" s="186">
        <f>+D19+D33</f>
        <v>0</v>
      </c>
      <c r="E35" s="185">
        <f>+E19+E33</f>
        <v>0</v>
      </c>
    </row>
    <row r="36" spans="2:9" x14ac:dyDescent="0.2">
      <c r="B36" s="364"/>
      <c r="C36" s="364"/>
      <c r="D36" s="364"/>
      <c r="E36" s="364"/>
    </row>
    <row r="37" spans="2:9" ht="12" customHeight="1" x14ac:dyDescent="0.2">
      <c r="B37" s="29" t="str">
        <f>CFG!B45</f>
        <v>Bajo protesta de decir verdad declaramos que los Estados Presupuestarios son razonablemente correctos y responsabilidad del emisor</v>
      </c>
      <c r="C37" s="29"/>
      <c r="D37" s="29"/>
      <c r="E37" s="29"/>
      <c r="F37" s="29"/>
      <c r="G37" s="29"/>
      <c r="H37" s="29"/>
      <c r="I37" s="184"/>
    </row>
    <row r="39" spans="2:9" ht="15" x14ac:dyDescent="0.25">
      <c r="D39" s="232"/>
    </row>
    <row r="41" spans="2:9" x14ac:dyDescent="0.2">
      <c r="C41" s="6"/>
      <c r="D41" s="29"/>
      <c r="E41" s="29"/>
    </row>
    <row r="42" spans="2:9" x14ac:dyDescent="0.2">
      <c r="C42" s="183" t="str">
        <f>+ENTE!D10</f>
        <v>ING. JORGE ANTONIO HERBERT ACERO</v>
      </c>
      <c r="D42" s="341" t="str">
        <f>+ENTE!D14</f>
        <v>C.P. SABINO DIAZ MORALES</v>
      </c>
      <c r="E42" s="341"/>
    </row>
    <row r="43" spans="2:9" x14ac:dyDescent="0.2">
      <c r="C43" s="183" t="str">
        <f>+ENTE!D12</f>
        <v>DIRECTOR</v>
      </c>
      <c r="D43" s="341" t="str">
        <f>+ENTE!D16</f>
        <v>CONTADOR GENERAL</v>
      </c>
      <c r="E43" s="341"/>
    </row>
  </sheetData>
  <sheetProtection selectLockedCells="1"/>
  <mergeCells count="13">
    <mergeCell ref="D42:E42"/>
    <mergeCell ref="D43:E43"/>
    <mergeCell ref="B5:E5"/>
    <mergeCell ref="B2:E2"/>
    <mergeCell ref="B3:E3"/>
    <mergeCell ref="B4:E4"/>
    <mergeCell ref="B35:C35"/>
    <mergeCell ref="B8:E8"/>
    <mergeCell ref="B19:C19"/>
    <mergeCell ref="B20:E20"/>
    <mergeCell ref="B33:C33"/>
    <mergeCell ref="B7:C7"/>
    <mergeCell ref="B36:E36"/>
  </mergeCells>
  <printOptions horizontalCentered="1"/>
  <pageMargins left="0.51181102362204722" right="0.51181102362204722" top="0.55118110236220474" bottom="0.55118110236220474" header="0" footer="0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67"/>
  <sheetViews>
    <sheetView showGridLines="0" topLeftCell="H1" zoomScale="115" zoomScaleNormal="115" workbookViewId="0">
      <selection activeCell="K11" sqref="A11:K11"/>
    </sheetView>
  </sheetViews>
  <sheetFormatPr baseColWidth="10" defaultRowHeight="12" x14ac:dyDescent="0.2"/>
  <cols>
    <col min="1" max="1" width="4.28515625" style="8" customWidth="1"/>
    <col min="2" max="2" width="24.28515625" style="8" customWidth="1"/>
    <col min="3" max="3" width="23.7109375" style="8" customWidth="1"/>
    <col min="4" max="5" width="20.5703125" style="8" customWidth="1"/>
    <col min="6" max="6" width="7.7109375" style="8" customWidth="1"/>
    <col min="7" max="7" width="27.140625" style="22" customWidth="1"/>
    <col min="8" max="8" width="33.85546875" style="22" customWidth="1"/>
    <col min="9" max="10" width="20.5703125" style="8" customWidth="1"/>
    <col min="11" max="11" width="4.28515625" style="8" customWidth="1"/>
    <col min="12" max="16384" width="11.42578125" style="8"/>
  </cols>
  <sheetData>
    <row r="1" spans="1:11" s="7" customFormat="1" ht="12" customHeight="1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</row>
    <row r="2" spans="1:11" s="7" customFormat="1" ht="12" customHeight="1" x14ac:dyDescent="0.2">
      <c r="B2" s="379" t="s">
        <v>2</v>
      </c>
      <c r="C2" s="379"/>
      <c r="D2" s="379"/>
      <c r="E2" s="379"/>
      <c r="F2" s="379"/>
      <c r="G2" s="379"/>
      <c r="H2" s="379"/>
      <c r="I2" s="379"/>
      <c r="J2" s="379"/>
      <c r="K2" s="379"/>
    </row>
    <row r="3" spans="1:11" s="7" customFormat="1" ht="12" customHeight="1" x14ac:dyDescent="0.2">
      <c r="B3" s="379" t="s">
        <v>1</v>
      </c>
      <c r="C3" s="379"/>
      <c r="D3" s="379"/>
      <c r="E3" s="379"/>
      <c r="F3" s="379"/>
      <c r="G3" s="379"/>
      <c r="H3" s="379"/>
      <c r="I3" s="379"/>
      <c r="J3" s="379"/>
      <c r="K3" s="379"/>
    </row>
    <row r="4" spans="1:11" ht="12" customHeight="1" x14ac:dyDescent="0.2">
      <c r="B4" s="379" t="s">
        <v>34</v>
      </c>
      <c r="C4" s="379"/>
      <c r="D4" s="379"/>
      <c r="E4" s="379"/>
      <c r="F4" s="379"/>
      <c r="G4" s="379"/>
      <c r="H4" s="379"/>
      <c r="I4" s="379"/>
      <c r="J4" s="379"/>
      <c r="K4" s="379"/>
    </row>
    <row r="5" spans="1:11" ht="12" customHeight="1" x14ac:dyDescent="0.2">
      <c r="B5" s="379" t="s">
        <v>93</v>
      </c>
      <c r="C5" s="379"/>
      <c r="D5" s="379"/>
      <c r="E5" s="379"/>
      <c r="F5" s="379"/>
      <c r="G5" s="379"/>
      <c r="H5" s="379"/>
      <c r="I5" s="379"/>
      <c r="J5" s="379"/>
      <c r="K5" s="379"/>
    </row>
    <row r="6" spans="1:11" ht="12" customHeight="1" x14ac:dyDescent="0.2">
      <c r="B6" s="379" t="s">
        <v>35</v>
      </c>
      <c r="C6" s="379"/>
      <c r="D6" s="379"/>
      <c r="E6" s="379"/>
      <c r="F6" s="379"/>
      <c r="G6" s="379"/>
      <c r="H6" s="379"/>
      <c r="I6" s="379"/>
      <c r="J6" s="379"/>
      <c r="K6" s="379"/>
    </row>
    <row r="7" spans="1:11" ht="12" customHeight="1" x14ac:dyDescent="0.2">
      <c r="A7" s="9"/>
      <c r="B7" s="9"/>
      <c r="C7" s="10"/>
      <c r="D7" s="10"/>
      <c r="E7" s="10"/>
      <c r="F7" s="10"/>
      <c r="G7" s="10"/>
      <c r="H7" s="10"/>
      <c r="I7" s="7"/>
      <c r="J7" s="7"/>
      <c r="K7" s="7"/>
    </row>
    <row r="8" spans="1:11" ht="16.5" customHeight="1" x14ac:dyDescent="0.2">
      <c r="A8" s="9"/>
      <c r="B8" s="11" t="s">
        <v>4</v>
      </c>
      <c r="C8" s="380" t="str">
        <f>ENTE!D8</f>
        <v>FIDEICOMISO PROMOTOR DEL EMPLEO</v>
      </c>
      <c r="D8" s="380"/>
      <c r="E8" s="380"/>
      <c r="F8" s="380"/>
      <c r="G8" s="380"/>
      <c r="H8" s="380"/>
      <c r="I8" s="380"/>
      <c r="J8" s="380"/>
      <c r="K8" s="380"/>
    </row>
    <row r="9" spans="1:11" ht="3" customHeight="1" x14ac:dyDescent="0.2">
      <c r="A9" s="9"/>
      <c r="B9" s="11"/>
      <c r="C9" s="58"/>
      <c r="D9" s="58"/>
      <c r="E9" s="58"/>
      <c r="F9" s="58"/>
      <c r="G9" s="58"/>
      <c r="H9" s="58"/>
      <c r="I9" s="58"/>
      <c r="J9" s="58"/>
      <c r="K9" s="58"/>
    </row>
    <row r="10" spans="1:11" ht="3" customHeight="1" x14ac:dyDescent="0.2">
      <c r="A10" s="9"/>
      <c r="B10" s="11"/>
      <c r="C10" s="58"/>
      <c r="D10" s="58"/>
      <c r="E10" s="58"/>
      <c r="F10" s="58"/>
      <c r="G10" s="58"/>
      <c r="H10" s="58"/>
      <c r="I10" s="58"/>
      <c r="J10" s="58"/>
      <c r="K10" s="58"/>
    </row>
    <row r="11" spans="1:11" s="13" customFormat="1" ht="20.100000000000001" customHeight="1" x14ac:dyDescent="0.2">
      <c r="A11" s="137"/>
      <c r="B11" s="381" t="s">
        <v>36</v>
      </c>
      <c r="C11" s="381"/>
      <c r="D11" s="138">
        <v>2015</v>
      </c>
      <c r="E11" s="138">
        <v>2016</v>
      </c>
      <c r="F11" s="139"/>
      <c r="G11" s="381" t="s">
        <v>36</v>
      </c>
      <c r="H11" s="381"/>
      <c r="I11" s="138">
        <v>2015</v>
      </c>
      <c r="J11" s="138">
        <v>2016</v>
      </c>
      <c r="K11" s="140"/>
    </row>
    <row r="12" spans="1:11" s="7" customFormat="1" ht="3" customHeight="1" x14ac:dyDescent="0.2">
      <c r="A12" s="14"/>
      <c r="B12" s="15"/>
      <c r="C12" s="15"/>
      <c r="D12" s="16"/>
      <c r="E12" s="16"/>
      <c r="F12" s="12"/>
      <c r="G12" s="12"/>
      <c r="H12" s="12"/>
      <c r="K12" s="17"/>
    </row>
    <row r="13" spans="1:11" s="22" customFormat="1" x14ac:dyDescent="0.2">
      <c r="A13" s="18"/>
      <c r="B13" s="378" t="s">
        <v>37</v>
      </c>
      <c r="C13" s="378"/>
      <c r="D13" s="19"/>
      <c r="E13" s="19"/>
      <c r="F13" s="20"/>
      <c r="G13" s="378" t="s">
        <v>38</v>
      </c>
      <c r="H13" s="378"/>
      <c r="I13" s="19"/>
      <c r="J13" s="19"/>
      <c r="K13" s="21"/>
    </row>
    <row r="14" spans="1:11" x14ac:dyDescent="0.2">
      <c r="A14" s="23"/>
      <c r="B14" s="377" t="s">
        <v>39</v>
      </c>
      <c r="C14" s="377"/>
      <c r="D14" s="24" t="e">
        <f>SUM(D15:D22)</f>
        <v>#REF!</v>
      </c>
      <c r="E14" s="24" t="e">
        <f>SUM(E15:E22)</f>
        <v>#REF!</v>
      </c>
      <c r="F14" s="20"/>
      <c r="G14" s="378" t="s">
        <v>40</v>
      </c>
      <c r="H14" s="378"/>
      <c r="I14" s="24" t="e">
        <f>SUM(I15:I17)</f>
        <v>#REF!</v>
      </c>
      <c r="J14" s="24" t="e">
        <f>SUM(J15:J17)</f>
        <v>#REF!</v>
      </c>
      <c r="K14" s="25"/>
    </row>
    <row r="15" spans="1:11" x14ac:dyDescent="0.2">
      <c r="A15" s="26"/>
      <c r="B15" s="318" t="s">
        <v>41</v>
      </c>
      <c r="C15" s="318"/>
      <c r="D15" s="27" t="e">
        <f>-SUM(#REF!)</f>
        <v>#REF!</v>
      </c>
      <c r="E15" s="27" t="e">
        <f>-SUM(#REF!)</f>
        <v>#REF!</v>
      </c>
      <c r="F15" s="20"/>
      <c r="G15" s="318" t="s">
        <v>42</v>
      </c>
      <c r="H15" s="318"/>
      <c r="I15" s="27" t="e">
        <f>SUM(#REF!)</f>
        <v>#REF!</v>
      </c>
      <c r="J15" s="27" t="e">
        <f>SUM(#REF!)</f>
        <v>#REF!</v>
      </c>
      <c r="K15" s="25"/>
    </row>
    <row r="16" spans="1:11" x14ac:dyDescent="0.2">
      <c r="A16" s="26"/>
      <c r="B16" s="318" t="s">
        <v>43</v>
      </c>
      <c r="C16" s="318"/>
      <c r="D16" s="27" t="e">
        <f>-SUM(#REF!)</f>
        <v>#REF!</v>
      </c>
      <c r="E16" s="27" t="e">
        <f>-SUM(#REF!)</f>
        <v>#REF!</v>
      </c>
      <c r="F16" s="20"/>
      <c r="G16" s="318" t="s">
        <v>44</v>
      </c>
      <c r="H16" s="318"/>
      <c r="I16" s="27" t="e">
        <f>SUM(#REF!)</f>
        <v>#REF!</v>
      </c>
      <c r="J16" s="27" t="e">
        <f>SUM(#REF!)</f>
        <v>#REF!</v>
      </c>
      <c r="K16" s="25"/>
    </row>
    <row r="17" spans="1:11" ht="12" customHeight="1" x14ac:dyDescent="0.2">
      <c r="A17" s="26"/>
      <c r="B17" s="318" t="s">
        <v>45</v>
      </c>
      <c r="C17" s="318"/>
      <c r="D17" s="27" t="e">
        <f>-#REF!</f>
        <v>#REF!</v>
      </c>
      <c r="E17" s="27" t="e">
        <f>-#REF!</f>
        <v>#REF!</v>
      </c>
      <c r="F17" s="20"/>
      <c r="G17" s="318" t="s">
        <v>46</v>
      </c>
      <c r="H17" s="318"/>
      <c r="I17" s="27" t="e">
        <f>SUM(#REF!)</f>
        <v>#REF!</v>
      </c>
      <c r="J17" s="27" t="e">
        <f>SUM(#REF!)</f>
        <v>#REF!</v>
      </c>
      <c r="K17" s="25"/>
    </row>
    <row r="18" spans="1:11" x14ac:dyDescent="0.2">
      <c r="A18" s="26"/>
      <c r="B18" s="318" t="s">
        <v>47</v>
      </c>
      <c r="C18" s="318"/>
      <c r="D18" s="27" t="e">
        <f>-SUM(#REF!)</f>
        <v>#REF!</v>
      </c>
      <c r="E18" s="27" t="e">
        <f>-SUM(#REF!)</f>
        <v>#REF!</v>
      </c>
      <c r="F18" s="20"/>
      <c r="G18" s="28"/>
      <c r="H18" s="29"/>
      <c r="I18" s="30"/>
      <c r="J18" s="30"/>
      <c r="K18" s="25"/>
    </row>
    <row r="19" spans="1:11" x14ac:dyDescent="0.2">
      <c r="A19" s="26"/>
      <c r="B19" s="318" t="s">
        <v>48</v>
      </c>
      <c r="C19" s="318"/>
      <c r="D19" s="27" t="e">
        <f>-SUM(#REF!)</f>
        <v>#REF!</v>
      </c>
      <c r="E19" s="27" t="e">
        <f>-SUM(#REF!)</f>
        <v>#REF!</v>
      </c>
      <c r="F19" s="20"/>
      <c r="G19" s="378" t="s">
        <v>49</v>
      </c>
      <c r="H19" s="378"/>
      <c r="I19" s="24" t="e">
        <f>SUM(I20:I28)</f>
        <v>#REF!</v>
      </c>
      <c r="J19" s="24" t="e">
        <f>SUM(J20:J28)</f>
        <v>#REF!</v>
      </c>
      <c r="K19" s="25"/>
    </row>
    <row r="20" spans="1:11" x14ac:dyDescent="0.2">
      <c r="A20" s="26"/>
      <c r="B20" s="318" t="s">
        <v>50</v>
      </c>
      <c r="C20" s="318"/>
      <c r="D20" s="27" t="e">
        <f>-SUM(#REF!)</f>
        <v>#REF!</v>
      </c>
      <c r="E20" s="27" t="e">
        <f>-SUM(#REF!)</f>
        <v>#REF!</v>
      </c>
      <c r="F20" s="20"/>
      <c r="G20" s="318" t="s">
        <v>51</v>
      </c>
      <c r="H20" s="318"/>
      <c r="I20" s="27" t="e">
        <f>SUM(#REF!)</f>
        <v>#REF!</v>
      </c>
      <c r="J20" s="27" t="e">
        <f>SUM(#REF!)</f>
        <v>#REF!</v>
      </c>
      <c r="K20" s="25"/>
    </row>
    <row r="21" spans="1:11" x14ac:dyDescent="0.2">
      <c r="A21" s="26"/>
      <c r="B21" s="318" t="s">
        <v>52</v>
      </c>
      <c r="C21" s="318"/>
      <c r="D21" s="27" t="e">
        <f>-SUM(#REF!)</f>
        <v>#REF!</v>
      </c>
      <c r="E21" s="27" t="e">
        <f>-SUM(#REF!)</f>
        <v>#REF!</v>
      </c>
      <c r="F21" s="20"/>
      <c r="G21" s="318" t="s">
        <v>53</v>
      </c>
      <c r="H21" s="318"/>
      <c r="I21" s="27" t="e">
        <f>SUM(#REF!)</f>
        <v>#REF!</v>
      </c>
      <c r="J21" s="27" t="e">
        <f>SUM(#REF!)</f>
        <v>#REF!</v>
      </c>
      <c r="K21" s="25"/>
    </row>
    <row r="22" spans="1:11" ht="52.5" customHeight="1" x14ac:dyDescent="0.2">
      <c r="A22" s="26"/>
      <c r="B22" s="382" t="s">
        <v>54</v>
      </c>
      <c r="C22" s="382"/>
      <c r="D22" s="27" t="e">
        <f>-SUM(#REF!)</f>
        <v>#REF!</v>
      </c>
      <c r="E22" s="27" t="e">
        <f>-SUM(#REF!)</f>
        <v>#REF!</v>
      </c>
      <c r="F22" s="20"/>
      <c r="G22" s="318" t="s">
        <v>55</v>
      </c>
      <c r="H22" s="318"/>
      <c r="I22" s="27" t="e">
        <f>SUM(#REF!)</f>
        <v>#REF!</v>
      </c>
      <c r="J22" s="27" t="e">
        <f>SUM(#REF!)</f>
        <v>#REF!</v>
      </c>
      <c r="K22" s="25"/>
    </row>
    <row r="23" spans="1:11" x14ac:dyDescent="0.2">
      <c r="A23" s="23"/>
      <c r="B23" s="28"/>
      <c r="C23" s="29"/>
      <c r="D23" s="30"/>
      <c r="E23" s="30"/>
      <c r="F23" s="20"/>
      <c r="G23" s="318" t="s">
        <v>56</v>
      </c>
      <c r="H23" s="318"/>
      <c r="I23" s="27" t="e">
        <f>SUM(#REF!)</f>
        <v>#REF!</v>
      </c>
      <c r="J23" s="27" t="e">
        <f>SUM(#REF!)</f>
        <v>#REF!</v>
      </c>
      <c r="K23" s="25"/>
    </row>
    <row r="24" spans="1:11" ht="36.75" customHeight="1" x14ac:dyDescent="0.2">
      <c r="A24" s="23"/>
      <c r="B24" s="377" t="s">
        <v>57</v>
      </c>
      <c r="C24" s="377"/>
      <c r="D24" s="24" t="e">
        <f>SUM(D25:D26)</f>
        <v>#REF!</v>
      </c>
      <c r="E24" s="24" t="e">
        <f>SUM(E25:E26)</f>
        <v>#REF!</v>
      </c>
      <c r="F24" s="20"/>
      <c r="G24" s="318" t="s">
        <v>58</v>
      </c>
      <c r="H24" s="318"/>
      <c r="I24" s="27" t="e">
        <f>SUM(#REF!)</f>
        <v>#REF!</v>
      </c>
      <c r="J24" s="27" t="e">
        <f>SUM(#REF!)</f>
        <v>#REF!</v>
      </c>
      <c r="K24" s="25"/>
    </row>
    <row r="25" spans="1:11" x14ac:dyDescent="0.2">
      <c r="A25" s="26"/>
      <c r="B25" s="318" t="s">
        <v>59</v>
      </c>
      <c r="C25" s="318"/>
      <c r="D25" s="19" t="e">
        <f>-SUM(#REF!)</f>
        <v>#REF!</v>
      </c>
      <c r="E25" s="19" t="e">
        <f>-SUM(#REF!)</f>
        <v>#REF!</v>
      </c>
      <c r="F25" s="20"/>
      <c r="G25" s="318" t="s">
        <v>60</v>
      </c>
      <c r="H25" s="318"/>
      <c r="I25" s="27" t="e">
        <f>SUM(#REF!)</f>
        <v>#REF!</v>
      </c>
      <c r="J25" s="27" t="e">
        <f>SUM(#REF!)</f>
        <v>#REF!</v>
      </c>
      <c r="K25" s="25"/>
    </row>
    <row r="26" spans="1:11" x14ac:dyDescent="0.2">
      <c r="A26" s="26"/>
      <c r="B26" s="318" t="s">
        <v>61</v>
      </c>
      <c r="C26" s="318"/>
      <c r="D26" s="27" t="e">
        <f>-SUM(#REF!)</f>
        <v>#REF!</v>
      </c>
      <c r="E26" s="27" t="e">
        <f>-SUM(#REF!)</f>
        <v>#REF!</v>
      </c>
      <c r="F26" s="20"/>
      <c r="G26" s="318" t="s">
        <v>62</v>
      </c>
      <c r="H26" s="318"/>
      <c r="I26" s="27" t="e">
        <f>SUM(#REF!)</f>
        <v>#REF!</v>
      </c>
      <c r="J26" s="27" t="e">
        <f>SUM(#REF!)</f>
        <v>#REF!</v>
      </c>
      <c r="K26" s="25"/>
    </row>
    <row r="27" spans="1:11" x14ac:dyDescent="0.2">
      <c r="A27" s="23"/>
      <c r="B27" s="28"/>
      <c r="C27" s="29"/>
      <c r="D27" s="30"/>
      <c r="E27" s="30"/>
      <c r="F27" s="20"/>
      <c r="G27" s="318" t="s">
        <v>63</v>
      </c>
      <c r="H27" s="318"/>
      <c r="I27" s="27" t="e">
        <f>SUM(#REF!)</f>
        <v>#REF!</v>
      </c>
      <c r="J27" s="27" t="e">
        <f>SUM(#REF!)</f>
        <v>#REF!</v>
      </c>
      <c r="K27" s="25"/>
    </row>
    <row r="28" spans="1:11" x14ac:dyDescent="0.2">
      <c r="A28" s="26"/>
      <c r="B28" s="377" t="s">
        <v>64</v>
      </c>
      <c r="C28" s="377"/>
      <c r="D28" s="24" t="e">
        <f>SUM(D29:D33)</f>
        <v>#REF!</v>
      </c>
      <c r="E28" s="24" t="e">
        <f>SUM(E29:E33)</f>
        <v>#REF!</v>
      </c>
      <c r="F28" s="20"/>
      <c r="G28" s="318" t="s">
        <v>65</v>
      </c>
      <c r="H28" s="318"/>
      <c r="I28" s="27" t="e">
        <f>SUM(#REF!)</f>
        <v>#REF!</v>
      </c>
      <c r="J28" s="27" t="e">
        <f>SUM(#REF!)</f>
        <v>#REF!</v>
      </c>
      <c r="K28" s="25"/>
    </row>
    <row r="29" spans="1:11" x14ac:dyDescent="0.2">
      <c r="A29" s="26"/>
      <c r="B29" s="318" t="s">
        <v>66</v>
      </c>
      <c r="C29" s="318"/>
      <c r="D29" s="27" t="e">
        <f>-SUM(#REF!)</f>
        <v>#REF!</v>
      </c>
      <c r="E29" s="27" t="e">
        <f>-SUM(#REF!)</f>
        <v>#REF!</v>
      </c>
      <c r="F29" s="20"/>
      <c r="G29" s="28"/>
      <c r="H29" s="29"/>
      <c r="I29" s="30"/>
      <c r="J29" s="30"/>
      <c r="K29" s="25"/>
    </row>
    <row r="30" spans="1:11" x14ac:dyDescent="0.2">
      <c r="A30" s="26"/>
      <c r="B30" s="318" t="s">
        <v>67</v>
      </c>
      <c r="C30" s="318"/>
      <c r="D30" s="27" t="e">
        <f>-SUM(#REF!)</f>
        <v>#REF!</v>
      </c>
      <c r="E30" s="27" t="e">
        <f>-SUM(#REF!)</f>
        <v>#REF!</v>
      </c>
      <c r="F30" s="20"/>
      <c r="G30" s="377" t="s">
        <v>59</v>
      </c>
      <c r="H30" s="377"/>
      <c r="I30" s="24" t="e">
        <f>SUM(I31:I33)</f>
        <v>#REF!</v>
      </c>
      <c r="J30" s="24" t="e">
        <f>SUM(J31:J33)</f>
        <v>#REF!</v>
      </c>
      <c r="K30" s="25"/>
    </row>
    <row r="31" spans="1:11" ht="26.25" customHeight="1" x14ac:dyDescent="0.2">
      <c r="A31" s="26"/>
      <c r="B31" s="382" t="s">
        <v>68</v>
      </c>
      <c r="C31" s="382"/>
      <c r="D31" s="27" t="e">
        <f>-SUM(#REF!)</f>
        <v>#REF!</v>
      </c>
      <c r="E31" s="27" t="e">
        <f>-SUM(#REF!)</f>
        <v>#REF!</v>
      </c>
      <c r="F31" s="20"/>
      <c r="G31" s="318" t="s">
        <v>69</v>
      </c>
      <c r="H31" s="318"/>
      <c r="I31" s="27" t="e">
        <f>SUM(#REF!)</f>
        <v>#REF!</v>
      </c>
      <c r="J31" s="27" t="e">
        <f>SUM(#REF!)</f>
        <v>#REF!</v>
      </c>
      <c r="K31" s="25"/>
    </row>
    <row r="32" spans="1:11" x14ac:dyDescent="0.2">
      <c r="A32" s="26"/>
      <c r="B32" s="318" t="s">
        <v>70</v>
      </c>
      <c r="C32" s="318"/>
      <c r="D32" s="27" t="e">
        <f>-SUM(#REF!)</f>
        <v>#REF!</v>
      </c>
      <c r="E32" s="27" t="e">
        <f>-SUM(#REF!)</f>
        <v>#REF!</v>
      </c>
      <c r="F32" s="20"/>
      <c r="G32" s="318" t="s">
        <v>71</v>
      </c>
      <c r="H32" s="318"/>
      <c r="I32" s="27" t="e">
        <f>SUM(#REF!)</f>
        <v>#REF!</v>
      </c>
      <c r="J32" s="27" t="e">
        <f>SUM(#REF!)</f>
        <v>#REF!</v>
      </c>
      <c r="K32" s="25"/>
    </row>
    <row r="33" spans="1:11" x14ac:dyDescent="0.2">
      <c r="A33" s="26"/>
      <c r="B33" s="318" t="s">
        <v>72</v>
      </c>
      <c r="C33" s="318"/>
      <c r="D33" s="27" t="e">
        <f>-SUM(#REF!)</f>
        <v>#REF!</v>
      </c>
      <c r="E33" s="27" t="e">
        <f>-SUM(#REF!)</f>
        <v>#REF!</v>
      </c>
      <c r="F33" s="20"/>
      <c r="G33" s="318" t="s">
        <v>73</v>
      </c>
      <c r="H33" s="318"/>
      <c r="I33" s="27" t="e">
        <f>SUM(#REF!)</f>
        <v>#REF!</v>
      </c>
      <c r="J33" s="27" t="e">
        <f>SUM(#REF!)</f>
        <v>#REF!</v>
      </c>
      <c r="K33" s="25"/>
    </row>
    <row r="34" spans="1:11" x14ac:dyDescent="0.2">
      <c r="A34" s="23"/>
      <c r="B34" s="28"/>
      <c r="C34" s="31"/>
      <c r="D34" s="19"/>
      <c r="E34" s="19"/>
      <c r="F34" s="20"/>
      <c r="G34" s="28"/>
      <c r="H34" s="29"/>
      <c r="I34" s="30"/>
      <c r="J34" s="30"/>
      <c r="K34" s="25"/>
    </row>
    <row r="35" spans="1:11" x14ac:dyDescent="0.2">
      <c r="A35" s="32"/>
      <c r="B35" s="383" t="s">
        <v>74</v>
      </c>
      <c r="C35" s="383"/>
      <c r="D35" s="33" t="e">
        <f>D14+D24+D28</f>
        <v>#REF!</v>
      </c>
      <c r="E35" s="33" t="e">
        <f>E14+E24+E28</f>
        <v>#REF!</v>
      </c>
      <c r="F35" s="34"/>
      <c r="G35" s="378" t="s">
        <v>75</v>
      </c>
      <c r="H35" s="378"/>
      <c r="I35" s="35" t="e">
        <f>SUM(I36:I40)</f>
        <v>#REF!</v>
      </c>
      <c r="J35" s="35" t="e">
        <f>SUM(J36:J40)</f>
        <v>#REF!</v>
      </c>
      <c r="K35" s="25"/>
    </row>
    <row r="36" spans="1:11" x14ac:dyDescent="0.2">
      <c r="A36" s="23"/>
      <c r="B36" s="383"/>
      <c r="C36" s="383"/>
      <c r="D36" s="19"/>
      <c r="E36" s="19"/>
      <c r="F36" s="20"/>
      <c r="G36" s="318" t="s">
        <v>76</v>
      </c>
      <c r="H36" s="318"/>
      <c r="I36" s="27" t="e">
        <f>SUM(#REF!)</f>
        <v>#REF!</v>
      </c>
      <c r="J36" s="27" t="e">
        <f>SUM(#REF!)</f>
        <v>#REF!</v>
      </c>
      <c r="K36" s="25"/>
    </row>
    <row r="37" spans="1:11" x14ac:dyDescent="0.2">
      <c r="A37" s="36"/>
      <c r="B37" s="20"/>
      <c r="C37" s="20"/>
      <c r="D37" s="20"/>
      <c r="E37" s="20"/>
      <c r="F37" s="20"/>
      <c r="G37" s="318" t="s">
        <v>77</v>
      </c>
      <c r="H37" s="318"/>
      <c r="I37" s="27" t="e">
        <f>SUM(#REF!)</f>
        <v>#REF!</v>
      </c>
      <c r="J37" s="27" t="e">
        <f>SUM(#REF!)</f>
        <v>#REF!</v>
      </c>
      <c r="K37" s="25"/>
    </row>
    <row r="38" spans="1:11" x14ac:dyDescent="0.2">
      <c r="A38" s="36"/>
      <c r="B38" s="20"/>
      <c r="C38" s="20"/>
      <c r="D38" s="20"/>
      <c r="E38" s="20"/>
      <c r="F38" s="20"/>
      <c r="G38" s="318" t="s">
        <v>78</v>
      </c>
      <c r="H38" s="318"/>
      <c r="I38" s="27" t="e">
        <f>SUM(#REF!)</f>
        <v>#REF!</v>
      </c>
      <c r="J38" s="27" t="e">
        <f>SUM(#REF!)</f>
        <v>#REF!</v>
      </c>
      <c r="K38" s="25"/>
    </row>
    <row r="39" spans="1:11" x14ac:dyDescent="0.2">
      <c r="A39" s="36"/>
      <c r="B39" s="20"/>
      <c r="C39" s="20"/>
      <c r="D39" s="20"/>
      <c r="E39" s="20"/>
      <c r="F39" s="20"/>
      <c r="G39" s="318" t="s">
        <v>79</v>
      </c>
      <c r="H39" s="318"/>
      <c r="I39" s="27" t="e">
        <f>SUM(#REF!)</f>
        <v>#REF!</v>
      </c>
      <c r="J39" s="27" t="e">
        <f>SUM(#REF!)</f>
        <v>#REF!</v>
      </c>
      <c r="K39" s="25"/>
    </row>
    <row r="40" spans="1:11" x14ac:dyDescent="0.2">
      <c r="A40" s="36"/>
      <c r="B40" s="20"/>
      <c r="C40" s="20"/>
      <c r="D40" s="20"/>
      <c r="E40" s="20"/>
      <c r="F40" s="20"/>
      <c r="G40" s="318" t="s">
        <v>80</v>
      </c>
      <c r="H40" s="318"/>
      <c r="I40" s="27" t="e">
        <f>SUM(#REF!)</f>
        <v>#REF!</v>
      </c>
      <c r="J40" s="27" t="e">
        <f>SUM(#REF!)</f>
        <v>#REF!</v>
      </c>
      <c r="K40" s="25"/>
    </row>
    <row r="41" spans="1:11" x14ac:dyDescent="0.2">
      <c r="A41" s="36"/>
      <c r="B41" s="20"/>
      <c r="C41" s="20"/>
      <c r="D41" s="20"/>
      <c r="E41" s="20"/>
      <c r="F41" s="20"/>
      <c r="G41" s="28"/>
      <c r="H41" s="29"/>
      <c r="I41" s="30"/>
      <c r="J41" s="30"/>
      <c r="K41" s="25"/>
    </row>
    <row r="42" spans="1:11" x14ac:dyDescent="0.2">
      <c r="A42" s="36"/>
      <c r="B42" s="20"/>
      <c r="C42" s="20"/>
      <c r="D42" s="20"/>
      <c r="E42" s="20"/>
      <c r="F42" s="20"/>
      <c r="G42" s="377" t="s">
        <v>81</v>
      </c>
      <c r="H42" s="377"/>
      <c r="I42" s="35" t="e">
        <f>SUM(I43:I48)</f>
        <v>#REF!</v>
      </c>
      <c r="J42" s="35" t="e">
        <f>SUM(J43:J48)</f>
        <v>#REF!</v>
      </c>
      <c r="K42" s="25"/>
    </row>
    <row r="43" spans="1:11" ht="26.25" customHeight="1" x14ac:dyDescent="0.2">
      <c r="A43" s="36"/>
      <c r="B43" s="20"/>
      <c r="C43" s="20"/>
      <c r="D43" s="20"/>
      <c r="E43" s="20"/>
      <c r="F43" s="20"/>
      <c r="G43" s="382" t="s">
        <v>82</v>
      </c>
      <c r="H43" s="382"/>
      <c r="I43" s="27" t="e">
        <f>SUM(#REF!)+SUM(#REF!)+SUM(#REF!)+SUM(#REF!)+SUM(#REF!)+SUM(#REF!)+SUM(#REF!)</f>
        <v>#REF!</v>
      </c>
      <c r="J43" s="27" t="e">
        <f>SUM(#REF!)+SUM(#REF!)+SUM(#REF!)+SUM(#REF!)+SUM(#REF!)+SUM(#REF!)+SUM(#REF!)</f>
        <v>#REF!</v>
      </c>
      <c r="K43" s="25"/>
    </row>
    <row r="44" spans="1:11" x14ac:dyDescent="0.2">
      <c r="A44" s="36"/>
      <c r="B44" s="20"/>
      <c r="C44" s="20"/>
      <c r="D44" s="20"/>
      <c r="E44" s="20"/>
      <c r="F44" s="20"/>
      <c r="G44" s="318" t="s">
        <v>83</v>
      </c>
      <c r="H44" s="318"/>
      <c r="I44" s="27" t="e">
        <f>SUM(#REF!)+SUM(#REF!)</f>
        <v>#REF!</v>
      </c>
      <c r="J44" s="27" t="e">
        <f>SUM(#REF!)+SUM(#REF!)</f>
        <v>#REF!</v>
      </c>
      <c r="K44" s="25"/>
    </row>
    <row r="45" spans="1:11" ht="12" customHeight="1" x14ac:dyDescent="0.2">
      <c r="A45" s="36"/>
      <c r="B45" s="20"/>
      <c r="C45" s="20"/>
      <c r="D45" s="20"/>
      <c r="E45" s="20"/>
      <c r="F45" s="20"/>
      <c r="G45" s="318" t="s">
        <v>84</v>
      </c>
      <c r="H45" s="318"/>
      <c r="I45" s="27" t="e">
        <f>SUM(#REF!)</f>
        <v>#REF!</v>
      </c>
      <c r="J45" s="27" t="e">
        <f>SUM(#REF!)</f>
        <v>#REF!</v>
      </c>
      <c r="K45" s="25"/>
    </row>
    <row r="46" spans="1:11" ht="25.5" customHeight="1" x14ac:dyDescent="0.2">
      <c r="A46" s="36"/>
      <c r="B46" s="20"/>
      <c r="C46" s="20"/>
      <c r="D46" s="20"/>
      <c r="E46" s="20"/>
      <c r="F46" s="20"/>
      <c r="G46" s="382" t="s">
        <v>85</v>
      </c>
      <c r="H46" s="382"/>
      <c r="I46" s="27" t="e">
        <f>SUM(#REF!)</f>
        <v>#REF!</v>
      </c>
      <c r="J46" s="27" t="e">
        <f>SUM(#REF!)</f>
        <v>#REF!</v>
      </c>
      <c r="K46" s="25"/>
    </row>
    <row r="47" spans="1:11" x14ac:dyDescent="0.2">
      <c r="A47" s="36"/>
      <c r="B47" s="20"/>
      <c r="C47" s="20"/>
      <c r="D47" s="20"/>
      <c r="E47" s="20"/>
      <c r="F47" s="20"/>
      <c r="G47" s="318" t="s">
        <v>86</v>
      </c>
      <c r="H47" s="318"/>
      <c r="I47" s="27" t="e">
        <f>SUM(#REF!)</f>
        <v>#REF!</v>
      </c>
      <c r="J47" s="27" t="e">
        <f>SUM(#REF!)</f>
        <v>#REF!</v>
      </c>
      <c r="K47" s="25"/>
    </row>
    <row r="48" spans="1:11" x14ac:dyDescent="0.2">
      <c r="A48" s="36"/>
      <c r="B48" s="20"/>
      <c r="C48" s="20"/>
      <c r="D48" s="20"/>
      <c r="E48" s="20"/>
      <c r="F48" s="20"/>
      <c r="G48" s="318" t="s">
        <v>87</v>
      </c>
      <c r="H48" s="318"/>
      <c r="I48" s="27" t="e">
        <f>SUM(#REF!)</f>
        <v>#REF!</v>
      </c>
      <c r="J48" s="27" t="e">
        <f>SUM(#REF!)</f>
        <v>#REF!</v>
      </c>
      <c r="K48" s="25"/>
    </row>
    <row r="49" spans="1:11" x14ac:dyDescent="0.2">
      <c r="A49" s="36"/>
      <c r="B49" s="20"/>
      <c r="C49" s="20"/>
      <c r="D49" s="20"/>
      <c r="E49" s="20"/>
      <c r="F49" s="20"/>
      <c r="G49" s="28"/>
      <c r="H49" s="29"/>
      <c r="I49" s="30"/>
      <c r="J49" s="30"/>
      <c r="K49" s="25"/>
    </row>
    <row r="50" spans="1:11" x14ac:dyDescent="0.2">
      <c r="A50" s="36"/>
      <c r="B50" s="20"/>
      <c r="C50" s="20"/>
      <c r="D50" s="20"/>
      <c r="E50" s="20"/>
      <c r="F50" s="20"/>
      <c r="G50" s="377" t="s">
        <v>88</v>
      </c>
      <c r="H50" s="377"/>
      <c r="I50" s="35" t="e">
        <f>SUM(I51)</f>
        <v>#REF!</v>
      </c>
      <c r="J50" s="35" t="e">
        <f>SUM(J51)</f>
        <v>#REF!</v>
      </c>
      <c r="K50" s="25"/>
    </row>
    <row r="51" spans="1:11" x14ac:dyDescent="0.2">
      <c r="A51" s="36"/>
      <c r="B51" s="20"/>
      <c r="C51" s="20"/>
      <c r="D51" s="20"/>
      <c r="E51" s="20"/>
      <c r="F51" s="20"/>
      <c r="G51" s="318" t="s">
        <v>89</v>
      </c>
      <c r="H51" s="318"/>
      <c r="I51" s="27" t="e">
        <f>SUM(#REF!)</f>
        <v>#REF!</v>
      </c>
      <c r="J51" s="27" t="e">
        <f>SUM(#REF!)</f>
        <v>#REF!</v>
      </c>
      <c r="K51" s="25"/>
    </row>
    <row r="52" spans="1:11" x14ac:dyDescent="0.2">
      <c r="A52" s="36"/>
      <c r="B52" s="20"/>
      <c r="C52" s="20"/>
      <c r="D52" s="20"/>
      <c r="E52" s="20"/>
      <c r="F52" s="20"/>
      <c r="G52" s="28"/>
      <c r="H52" s="29"/>
      <c r="I52" s="30"/>
      <c r="J52" s="30"/>
      <c r="K52" s="25"/>
    </row>
    <row r="53" spans="1:11" x14ac:dyDescent="0.2">
      <c r="A53" s="36"/>
      <c r="B53" s="20"/>
      <c r="C53" s="20"/>
      <c r="D53" s="20"/>
      <c r="E53" s="20"/>
      <c r="F53" s="20"/>
      <c r="G53" s="383" t="s">
        <v>90</v>
      </c>
      <c r="H53" s="383"/>
      <c r="I53" s="37" t="e">
        <f>I14+I19+I30+I35+I42+I50</f>
        <v>#REF!</v>
      </c>
      <c r="J53" s="37" t="e">
        <f>J14+J19+J30+J35+J42+J50</f>
        <v>#REF!</v>
      </c>
      <c r="K53" s="38"/>
    </row>
    <row r="54" spans="1:11" x14ac:dyDescent="0.2">
      <c r="A54" s="36"/>
      <c r="B54" s="20"/>
      <c r="C54" s="20"/>
      <c r="D54" s="20"/>
      <c r="E54" s="20"/>
      <c r="F54" s="20"/>
      <c r="G54" s="39"/>
      <c r="H54" s="39"/>
      <c r="I54" s="30"/>
      <c r="J54" s="30"/>
      <c r="K54" s="38"/>
    </row>
    <row r="55" spans="1:11" x14ac:dyDescent="0.2">
      <c r="A55" s="36"/>
      <c r="B55" s="20"/>
      <c r="C55" s="20"/>
      <c r="D55" s="20"/>
      <c r="E55" s="20"/>
      <c r="F55" s="20"/>
      <c r="G55" s="385" t="s">
        <v>91</v>
      </c>
      <c r="H55" s="385"/>
      <c r="I55" s="37" t="e">
        <f>D35-I53</f>
        <v>#REF!</v>
      </c>
      <c r="J55" s="37" t="e">
        <f>E35-J53</f>
        <v>#REF!</v>
      </c>
      <c r="K55" s="38"/>
    </row>
    <row r="56" spans="1:11" ht="6" customHeight="1" x14ac:dyDescent="0.2">
      <c r="A56" s="40"/>
      <c r="B56" s="41"/>
      <c r="C56" s="41"/>
      <c r="D56" s="41"/>
      <c r="E56" s="41"/>
      <c r="F56" s="41"/>
      <c r="G56" s="42"/>
      <c r="H56" s="42"/>
      <c r="I56" s="41"/>
      <c r="J56" s="41"/>
      <c r="K56" s="43"/>
    </row>
    <row r="57" spans="1:11" ht="6" customHeight="1" x14ac:dyDescent="0.2">
      <c r="A57" s="7"/>
      <c r="B57" s="7"/>
      <c r="C57" s="7"/>
      <c r="D57" s="7"/>
      <c r="E57" s="7"/>
      <c r="F57" s="7"/>
      <c r="G57" s="12"/>
      <c r="H57" s="12"/>
      <c r="I57" s="7"/>
      <c r="J57" s="7"/>
      <c r="K57" s="7"/>
    </row>
    <row r="58" spans="1:11" ht="6" customHeight="1" x14ac:dyDescent="0.2">
      <c r="A58" s="41"/>
      <c r="B58" s="44"/>
      <c r="C58" s="45"/>
      <c r="D58" s="46"/>
      <c r="E58" s="46"/>
      <c r="F58" s="41"/>
      <c r="G58" s="47"/>
      <c r="H58" s="48"/>
      <c r="I58" s="46"/>
      <c r="J58" s="46"/>
      <c r="K58" s="41"/>
    </row>
    <row r="59" spans="1:11" ht="6" customHeight="1" x14ac:dyDescent="0.2">
      <c r="A59" s="7"/>
      <c r="B59" s="29"/>
      <c r="C59" s="49"/>
      <c r="D59" s="50"/>
      <c r="E59" s="50"/>
      <c r="F59" s="7"/>
      <c r="G59" s="51"/>
      <c r="H59" s="52"/>
      <c r="I59" s="50"/>
      <c r="J59" s="50"/>
      <c r="K59" s="7"/>
    </row>
    <row r="60" spans="1:11" ht="15" customHeight="1" x14ac:dyDescent="0.2">
      <c r="B60" s="386" t="s">
        <v>92</v>
      </c>
      <c r="C60" s="386"/>
      <c r="D60" s="386"/>
      <c r="E60" s="386"/>
      <c r="F60" s="386"/>
      <c r="G60" s="386"/>
      <c r="H60" s="386"/>
      <c r="I60" s="386"/>
      <c r="J60" s="386"/>
    </row>
    <row r="61" spans="1:11" ht="9.75" customHeight="1" x14ac:dyDescent="0.2">
      <c r="B61" s="29"/>
      <c r="C61" s="49"/>
      <c r="D61" s="50"/>
      <c r="E61" s="50"/>
      <c r="G61" s="51"/>
      <c r="H61" s="49"/>
      <c r="I61" s="50"/>
      <c r="J61" s="50"/>
    </row>
    <row r="62" spans="1:11" ht="30" customHeight="1" x14ac:dyDescent="0.2">
      <c r="B62" s="29"/>
      <c r="C62" s="387"/>
      <c r="D62" s="387"/>
      <c r="E62" s="50"/>
      <c r="G62" s="388"/>
      <c r="H62" s="388"/>
      <c r="I62" s="50"/>
      <c r="J62" s="50"/>
    </row>
    <row r="63" spans="1:11" ht="14.1" customHeight="1" x14ac:dyDescent="0.2">
      <c r="B63" s="53"/>
      <c r="C63" s="343" t="str">
        <f>ENTE!D10</f>
        <v>ING. JORGE ANTONIO HERBERT ACERO</v>
      </c>
      <c r="D63" s="343"/>
      <c r="E63" s="50"/>
      <c r="F63" s="50"/>
      <c r="G63" s="343" t="str">
        <f>ENTE!D14</f>
        <v>C.P. SABINO DIAZ MORALES</v>
      </c>
      <c r="H63" s="343"/>
      <c r="I63" s="54"/>
      <c r="J63" s="50"/>
    </row>
    <row r="64" spans="1:11" ht="14.1" customHeight="1" x14ac:dyDescent="0.2">
      <c r="B64" s="55"/>
      <c r="C64" s="384" t="str">
        <f>ENTE!D12</f>
        <v>DIRECTOR</v>
      </c>
      <c r="D64" s="384"/>
      <c r="E64" s="56"/>
      <c r="F64" s="56"/>
      <c r="G64" s="384" t="str">
        <f>ENTE!D16</f>
        <v>CONTADOR GENERAL</v>
      </c>
      <c r="H64" s="384"/>
      <c r="I64" s="54"/>
      <c r="J64" s="50"/>
    </row>
    <row r="65" spans="4:4" ht="9.9499999999999993" customHeight="1" x14ac:dyDescent="0.2">
      <c r="D65" s="57"/>
    </row>
    <row r="66" spans="4:4" x14ac:dyDescent="0.2">
      <c r="D66" s="57"/>
    </row>
    <row r="67" spans="4:4" x14ac:dyDescent="0.2">
      <c r="D67" s="57"/>
    </row>
  </sheetData>
  <sheetProtection selectLockedCells="1"/>
  <mergeCells count="73">
    <mergeCell ref="C63:D63"/>
    <mergeCell ref="G63:H63"/>
    <mergeCell ref="C64:D64"/>
    <mergeCell ref="G64:H64"/>
    <mergeCell ref="G51:H51"/>
    <mergeCell ref="G53:H53"/>
    <mergeCell ref="G55:H55"/>
    <mergeCell ref="B60:J60"/>
    <mergeCell ref="C62:D62"/>
    <mergeCell ref="G62:H62"/>
    <mergeCell ref="G50:H50"/>
    <mergeCell ref="G37:H37"/>
    <mergeCell ref="G38:H38"/>
    <mergeCell ref="G39:H39"/>
    <mergeCell ref="G40:H40"/>
    <mergeCell ref="G42:H42"/>
    <mergeCell ref="G43:H43"/>
    <mergeCell ref="G44:H44"/>
    <mergeCell ref="G45:H45"/>
    <mergeCell ref="G46:H46"/>
    <mergeCell ref="G47:H47"/>
    <mergeCell ref="G48:H48"/>
    <mergeCell ref="B33:C33"/>
    <mergeCell ref="G33:H33"/>
    <mergeCell ref="B35:C35"/>
    <mergeCell ref="G35:H35"/>
    <mergeCell ref="B36:C36"/>
    <mergeCell ref="G36:H36"/>
    <mergeCell ref="B30:C30"/>
    <mergeCell ref="G30:H30"/>
    <mergeCell ref="B31:C31"/>
    <mergeCell ref="G31:H31"/>
    <mergeCell ref="B32:C32"/>
    <mergeCell ref="G32:H32"/>
    <mergeCell ref="B29:C29"/>
    <mergeCell ref="B22:C22"/>
    <mergeCell ref="G22:H22"/>
    <mergeCell ref="G23:H23"/>
    <mergeCell ref="B24:C24"/>
    <mergeCell ref="G24:H24"/>
    <mergeCell ref="B25:C25"/>
    <mergeCell ref="G25:H25"/>
    <mergeCell ref="B26:C26"/>
    <mergeCell ref="G26:H26"/>
    <mergeCell ref="G27:H27"/>
    <mergeCell ref="B28:C28"/>
    <mergeCell ref="G28:H28"/>
    <mergeCell ref="B21:C21"/>
    <mergeCell ref="G21:H21"/>
    <mergeCell ref="B15:C15"/>
    <mergeCell ref="G15:H15"/>
    <mergeCell ref="B16:C16"/>
    <mergeCell ref="G16:H16"/>
    <mergeCell ref="B17:C17"/>
    <mergeCell ref="G17:H17"/>
    <mergeCell ref="B18:C18"/>
    <mergeCell ref="B19:C19"/>
    <mergeCell ref="G19:H19"/>
    <mergeCell ref="B20:C20"/>
    <mergeCell ref="G20:H20"/>
    <mergeCell ref="B14:C14"/>
    <mergeCell ref="G14:H14"/>
    <mergeCell ref="B1:K1"/>
    <mergeCell ref="B2:K2"/>
    <mergeCell ref="B3:K3"/>
    <mergeCell ref="B4:K4"/>
    <mergeCell ref="B5:K5"/>
    <mergeCell ref="B6:K6"/>
    <mergeCell ref="C8:K8"/>
    <mergeCell ref="B11:C11"/>
    <mergeCell ref="G11:H11"/>
    <mergeCell ref="B13:C13"/>
    <mergeCell ref="G13:H13"/>
  </mergeCells>
  <printOptions verticalCentered="1"/>
  <pageMargins left="0.70866141732283472" right="0.70866141732283472" top="0.74803149606299213" bottom="0.74803149606299213" header="0" footer="0"/>
  <pageSetup scale="58" orientation="landscape" r:id="rId1"/>
  <headerFooter>
    <oddFooter>&amp;A&amp;RPágina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EA74"/>
  <sheetViews>
    <sheetView zoomScalePageLayoutView="80" workbookViewId="0">
      <selection activeCell="A10" sqref="A10:A11"/>
    </sheetView>
  </sheetViews>
  <sheetFormatPr baseColWidth="10" defaultRowHeight="12" x14ac:dyDescent="0.2"/>
  <cols>
    <col min="1" max="1" width="4.85546875" style="7" customWidth="1"/>
    <col min="2" max="2" width="27.5703125" style="20" customWidth="1"/>
    <col min="3" max="3" width="37.85546875" style="7" customWidth="1"/>
    <col min="4" max="5" width="21" style="7" customWidth="1"/>
    <col min="6" max="6" width="11" style="68" customWidth="1"/>
    <col min="7" max="8" width="27.5703125" style="7" customWidth="1"/>
    <col min="9" max="10" width="21" style="7" customWidth="1"/>
    <col min="11" max="11" width="4.85546875" style="8" customWidth="1"/>
    <col min="12" max="12" width="1.7109375" style="59" customWidth="1"/>
    <col min="13" max="16384" width="11.42578125" style="7"/>
  </cols>
  <sheetData>
    <row r="1" spans="1:12" ht="12" customHeight="1" x14ac:dyDescent="0.2">
      <c r="A1" s="8"/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</row>
    <row r="2" spans="1:12" ht="12" customHeight="1" x14ac:dyDescent="0.2">
      <c r="B2" s="379" t="s">
        <v>2</v>
      </c>
      <c r="C2" s="379"/>
      <c r="D2" s="379"/>
      <c r="E2" s="379"/>
      <c r="F2" s="379"/>
      <c r="G2" s="379"/>
      <c r="H2" s="379"/>
      <c r="I2" s="379"/>
      <c r="J2" s="379"/>
      <c r="K2" s="379"/>
      <c r="L2" s="20"/>
    </row>
    <row r="3" spans="1:12" ht="12" customHeight="1" x14ac:dyDescent="0.2">
      <c r="B3" s="379" t="s">
        <v>1</v>
      </c>
      <c r="C3" s="379"/>
      <c r="D3" s="379"/>
      <c r="E3" s="379"/>
      <c r="F3" s="379"/>
      <c r="G3" s="379"/>
      <c r="H3" s="379"/>
      <c r="I3" s="379"/>
      <c r="J3" s="379"/>
      <c r="K3" s="379"/>
      <c r="L3" s="20"/>
    </row>
    <row r="4" spans="1:12" ht="12" customHeight="1" x14ac:dyDescent="0.2">
      <c r="B4" s="390" t="s">
        <v>94</v>
      </c>
      <c r="C4" s="390"/>
      <c r="D4" s="390"/>
      <c r="E4" s="390"/>
      <c r="F4" s="390"/>
      <c r="G4" s="390"/>
      <c r="H4" s="390"/>
      <c r="I4" s="390"/>
      <c r="J4" s="390"/>
      <c r="K4" s="390"/>
    </row>
    <row r="5" spans="1:12" ht="12" customHeight="1" x14ac:dyDescent="0.2">
      <c r="B5" s="390" t="s">
        <v>154</v>
      </c>
      <c r="C5" s="390"/>
      <c r="D5" s="390"/>
      <c r="E5" s="390"/>
      <c r="F5" s="390"/>
      <c r="G5" s="390"/>
      <c r="H5" s="390"/>
      <c r="I5" s="390"/>
      <c r="J5" s="390"/>
      <c r="K5" s="390"/>
    </row>
    <row r="6" spans="1:12" ht="12" customHeight="1" x14ac:dyDescent="0.2">
      <c r="B6" s="389" t="s">
        <v>35</v>
      </c>
      <c r="C6" s="389"/>
      <c r="D6" s="389"/>
      <c r="E6" s="389"/>
      <c r="F6" s="389"/>
      <c r="G6" s="389"/>
      <c r="H6" s="389"/>
      <c r="I6" s="389"/>
      <c r="J6" s="389"/>
      <c r="K6" s="389"/>
    </row>
    <row r="7" spans="1:12" ht="12" customHeight="1" x14ac:dyDescent="0.2">
      <c r="A7" s="60"/>
      <c r="B7" s="11" t="s">
        <v>4</v>
      </c>
      <c r="C7" s="380" t="str">
        <f>ENTE!D8</f>
        <v>FIDEICOMISO PROMOTOR DEL EMPLEO</v>
      </c>
      <c r="D7" s="380"/>
      <c r="E7" s="380"/>
      <c r="F7" s="380"/>
      <c r="G7" s="380"/>
      <c r="H7" s="380"/>
      <c r="I7" s="380"/>
      <c r="J7" s="380"/>
      <c r="K7" s="380"/>
    </row>
    <row r="8" spans="1:12" ht="3" customHeight="1" x14ac:dyDescent="0.2">
      <c r="A8" s="61"/>
      <c r="B8" s="61"/>
      <c r="C8" s="61"/>
      <c r="D8" s="61"/>
      <c r="E8" s="61"/>
      <c r="F8" s="62"/>
      <c r="G8" s="61"/>
      <c r="H8" s="61"/>
      <c r="I8" s="61"/>
      <c r="J8" s="61"/>
      <c r="K8" s="7"/>
      <c r="L8" s="20"/>
    </row>
    <row r="9" spans="1:12" ht="3" customHeight="1" x14ac:dyDescent="0.2">
      <c r="A9" s="61"/>
      <c r="B9" s="61"/>
      <c r="C9" s="61"/>
      <c r="D9" s="61"/>
      <c r="E9" s="61"/>
      <c r="F9" s="62"/>
      <c r="G9" s="61"/>
      <c r="H9" s="61"/>
      <c r="I9" s="61"/>
      <c r="J9" s="61"/>
    </row>
    <row r="10" spans="1:12" s="64" customFormat="1" ht="15" customHeight="1" x14ac:dyDescent="0.2">
      <c r="A10" s="391"/>
      <c r="B10" s="393" t="s">
        <v>95</v>
      </c>
      <c r="C10" s="393"/>
      <c r="D10" s="141" t="s">
        <v>96</v>
      </c>
      <c r="E10" s="141"/>
      <c r="F10" s="395"/>
      <c r="G10" s="393" t="s">
        <v>95</v>
      </c>
      <c r="H10" s="393"/>
      <c r="I10" s="141" t="s">
        <v>96</v>
      </c>
      <c r="J10" s="141"/>
      <c r="K10" s="142"/>
      <c r="L10" s="63"/>
    </row>
    <row r="11" spans="1:12" s="64" customFormat="1" ht="15" customHeight="1" x14ac:dyDescent="0.2">
      <c r="A11" s="392"/>
      <c r="B11" s="394"/>
      <c r="C11" s="394"/>
      <c r="D11" s="143">
        <v>2015</v>
      </c>
      <c r="E11" s="143">
        <v>2016</v>
      </c>
      <c r="F11" s="396"/>
      <c r="G11" s="394"/>
      <c r="H11" s="394"/>
      <c r="I11" s="143">
        <v>2015</v>
      </c>
      <c r="J11" s="143">
        <v>2016</v>
      </c>
      <c r="K11" s="144"/>
      <c r="L11" s="63"/>
    </row>
    <row r="12" spans="1:12" ht="3" customHeight="1" x14ac:dyDescent="0.2">
      <c r="A12" s="65"/>
      <c r="B12" s="61"/>
      <c r="C12" s="61"/>
      <c r="D12" s="61"/>
      <c r="E12" s="61"/>
      <c r="F12" s="62"/>
      <c r="G12" s="61"/>
      <c r="H12" s="61"/>
      <c r="I12" s="61"/>
      <c r="J12" s="61"/>
      <c r="K12" s="17"/>
      <c r="L12" s="20"/>
    </row>
    <row r="13" spans="1:12" ht="3" customHeight="1" x14ac:dyDescent="0.2">
      <c r="A13" s="65"/>
      <c r="B13" s="61"/>
      <c r="C13" s="61"/>
      <c r="D13" s="61"/>
      <c r="E13" s="61"/>
      <c r="F13" s="62"/>
      <c r="G13" s="61"/>
      <c r="H13" s="61"/>
      <c r="I13" s="61"/>
      <c r="J13" s="61"/>
      <c r="K13" s="17"/>
    </row>
    <row r="14" spans="1:12" x14ac:dyDescent="0.2">
      <c r="A14" s="66"/>
      <c r="B14" s="377" t="s">
        <v>97</v>
      </c>
      <c r="C14" s="377"/>
      <c r="D14" s="67"/>
      <c r="E14" s="29"/>
      <c r="G14" s="377" t="s">
        <v>98</v>
      </c>
      <c r="H14" s="377"/>
      <c r="I14" s="54"/>
      <c r="J14" s="54"/>
      <c r="K14" s="17"/>
    </row>
    <row r="15" spans="1:12" ht="5.0999999999999996" customHeight="1" x14ac:dyDescent="0.2">
      <c r="A15" s="66"/>
      <c r="B15" s="28"/>
      <c r="C15" s="54"/>
      <c r="D15" s="19"/>
      <c r="E15" s="19"/>
      <c r="G15" s="28"/>
      <c r="H15" s="54"/>
      <c r="I15" s="24"/>
      <c r="J15" s="24"/>
      <c r="K15" s="17"/>
    </row>
    <row r="16" spans="1:12" x14ac:dyDescent="0.2">
      <c r="A16" s="66"/>
      <c r="B16" s="383" t="s">
        <v>99</v>
      </c>
      <c r="C16" s="383"/>
      <c r="D16" s="19"/>
      <c r="E16" s="19"/>
      <c r="G16" s="383" t="s">
        <v>100</v>
      </c>
      <c r="H16" s="383"/>
      <c r="I16" s="19"/>
      <c r="J16" s="19"/>
      <c r="K16" s="17"/>
    </row>
    <row r="17" spans="1:11" s="59" customFormat="1" ht="5.0999999999999996" customHeight="1" x14ac:dyDescent="0.2">
      <c r="A17" s="66"/>
      <c r="B17" s="39"/>
      <c r="C17" s="31"/>
      <c r="D17" s="19"/>
      <c r="E17" s="19"/>
      <c r="F17" s="68"/>
      <c r="G17" s="39"/>
      <c r="H17" s="31"/>
      <c r="I17" s="19"/>
      <c r="J17" s="19"/>
      <c r="K17" s="17"/>
    </row>
    <row r="18" spans="1:11" s="59" customFormat="1" x14ac:dyDescent="0.2">
      <c r="A18" s="66"/>
      <c r="B18" s="318" t="s">
        <v>101</v>
      </c>
      <c r="C18" s="318"/>
      <c r="D18" s="19" t="e">
        <f>SUM(#REF!)</f>
        <v>#REF!</v>
      </c>
      <c r="E18" s="19" t="e">
        <f>SUM(#REF!)</f>
        <v>#REF!</v>
      </c>
      <c r="F18" s="68"/>
      <c r="G18" s="318" t="s">
        <v>102</v>
      </c>
      <c r="H18" s="318"/>
      <c r="I18" s="19" t="e">
        <f>-SUM(#REF!)</f>
        <v>#REF!</v>
      </c>
      <c r="J18" s="19" t="e">
        <f>-SUM(#REF!)</f>
        <v>#REF!</v>
      </c>
      <c r="K18" s="17"/>
    </row>
    <row r="19" spans="1:11" s="59" customFormat="1" x14ac:dyDescent="0.2">
      <c r="A19" s="66"/>
      <c r="B19" s="318" t="s">
        <v>103</v>
      </c>
      <c r="C19" s="318"/>
      <c r="D19" s="19" t="e">
        <f>SUM(#REF!)</f>
        <v>#REF!</v>
      </c>
      <c r="E19" s="19" t="e">
        <f>SUM(#REF!)</f>
        <v>#REF!</v>
      </c>
      <c r="F19" s="68"/>
      <c r="G19" s="318" t="s">
        <v>104</v>
      </c>
      <c r="H19" s="318"/>
      <c r="I19" s="19" t="e">
        <f>-SUM(#REF!)</f>
        <v>#REF!</v>
      </c>
      <c r="J19" s="19" t="e">
        <f>-SUM(#REF!)</f>
        <v>#REF!</v>
      </c>
      <c r="K19" s="17"/>
    </row>
    <row r="20" spans="1:11" s="59" customFormat="1" x14ac:dyDescent="0.2">
      <c r="A20" s="66"/>
      <c r="B20" s="318" t="s">
        <v>105</v>
      </c>
      <c r="C20" s="318"/>
      <c r="D20" s="19" t="e">
        <f>SUM(#REF!)</f>
        <v>#REF!</v>
      </c>
      <c r="E20" s="19" t="e">
        <f>SUM(#REF!)</f>
        <v>#REF!</v>
      </c>
      <c r="F20" s="68"/>
      <c r="G20" s="318" t="s">
        <v>106</v>
      </c>
      <c r="H20" s="318"/>
      <c r="I20" s="19" t="e">
        <f>-SUM(#REF!)</f>
        <v>#REF!</v>
      </c>
      <c r="J20" s="19" t="e">
        <f>-SUM(#REF!)</f>
        <v>#REF!</v>
      </c>
      <c r="K20" s="17"/>
    </row>
    <row r="21" spans="1:11" s="59" customFormat="1" x14ac:dyDescent="0.2">
      <c r="A21" s="66"/>
      <c r="B21" s="318" t="s">
        <v>107</v>
      </c>
      <c r="C21" s="318"/>
      <c r="D21" s="19" t="e">
        <f>SUM(#REF!)</f>
        <v>#REF!</v>
      </c>
      <c r="E21" s="19" t="e">
        <f>SUM(#REF!)</f>
        <v>#REF!</v>
      </c>
      <c r="F21" s="68"/>
      <c r="G21" s="318" t="s">
        <v>108</v>
      </c>
      <c r="H21" s="318"/>
      <c r="I21" s="19" t="e">
        <f>-SUM(#REF!)</f>
        <v>#REF!</v>
      </c>
      <c r="J21" s="19" t="e">
        <f>-SUM(#REF!)</f>
        <v>#REF!</v>
      </c>
      <c r="K21" s="17"/>
    </row>
    <row r="22" spans="1:11" s="59" customFormat="1" x14ac:dyDescent="0.2">
      <c r="A22" s="66"/>
      <c r="B22" s="318" t="s">
        <v>109</v>
      </c>
      <c r="C22" s="318"/>
      <c r="D22" s="19" t="e">
        <f>SUM(#REF!)</f>
        <v>#REF!</v>
      </c>
      <c r="E22" s="19" t="e">
        <f>SUM(#REF!)</f>
        <v>#REF!</v>
      </c>
      <c r="F22" s="68"/>
      <c r="G22" s="318" t="s">
        <v>110</v>
      </c>
      <c r="H22" s="318"/>
      <c r="I22" s="19" t="e">
        <f>-SUM(#REF!)</f>
        <v>#REF!</v>
      </c>
      <c r="J22" s="19" t="e">
        <f>-SUM(#REF!)</f>
        <v>#REF!</v>
      </c>
      <c r="K22" s="17"/>
    </row>
    <row r="23" spans="1:11" s="59" customFormat="1" ht="25.5" customHeight="1" x14ac:dyDescent="0.2">
      <c r="A23" s="66"/>
      <c r="B23" s="318" t="s">
        <v>111</v>
      </c>
      <c r="C23" s="318"/>
      <c r="D23" s="19" t="e">
        <f>SUM(#REF!)</f>
        <v>#REF!</v>
      </c>
      <c r="E23" s="19" t="e">
        <f>SUM(#REF!)</f>
        <v>#REF!</v>
      </c>
      <c r="F23" s="68"/>
      <c r="G23" s="382" t="s">
        <v>112</v>
      </c>
      <c r="H23" s="382"/>
      <c r="I23" s="19" t="e">
        <f>-SUM(#REF!)</f>
        <v>#REF!</v>
      </c>
      <c r="J23" s="19" t="e">
        <f>-SUM(#REF!)</f>
        <v>#REF!</v>
      </c>
      <c r="K23" s="17"/>
    </row>
    <row r="24" spans="1:11" s="59" customFormat="1" x14ac:dyDescent="0.2">
      <c r="A24" s="66"/>
      <c r="B24" s="318" t="s">
        <v>113</v>
      </c>
      <c r="C24" s="318"/>
      <c r="D24" s="19" t="e">
        <f>SUM(#REF!)</f>
        <v>#REF!</v>
      </c>
      <c r="E24" s="19" t="e">
        <f>SUM(#REF!)</f>
        <v>#REF!</v>
      </c>
      <c r="F24" s="68"/>
      <c r="G24" s="318" t="s">
        <v>114</v>
      </c>
      <c r="H24" s="318"/>
      <c r="I24" s="19" t="e">
        <f>-SUM(#REF!)</f>
        <v>#REF!</v>
      </c>
      <c r="J24" s="19" t="e">
        <f>-SUM(#REF!)</f>
        <v>#REF!</v>
      </c>
      <c r="K24" s="17"/>
    </row>
    <row r="25" spans="1:11" s="59" customFormat="1" x14ac:dyDescent="0.2">
      <c r="A25" s="66"/>
      <c r="B25" s="57"/>
      <c r="C25" s="69"/>
      <c r="D25" s="27"/>
      <c r="E25" s="27"/>
      <c r="F25" s="68"/>
      <c r="G25" s="318" t="s">
        <v>115</v>
      </c>
      <c r="H25" s="318"/>
      <c r="I25" s="19" t="e">
        <f>-SUM(#REF!)</f>
        <v>#REF!</v>
      </c>
      <c r="J25" s="19" t="e">
        <f>-SUM(#REF!)</f>
        <v>#REF!</v>
      </c>
      <c r="K25" s="17"/>
    </row>
    <row r="26" spans="1:11" s="59" customFormat="1" x14ac:dyDescent="0.2">
      <c r="A26" s="70"/>
      <c r="B26" s="383" t="s">
        <v>116</v>
      </c>
      <c r="C26" s="383"/>
      <c r="D26" s="24" t="e">
        <f>SUM(D18:D24)</f>
        <v>#REF!</v>
      </c>
      <c r="E26" s="24" t="e">
        <f>SUM(E18:E24)</f>
        <v>#REF!</v>
      </c>
      <c r="F26" s="71"/>
      <c r="G26" s="28"/>
      <c r="H26" s="54"/>
      <c r="I26" s="35"/>
      <c r="J26" s="35"/>
      <c r="K26" s="17"/>
    </row>
    <row r="27" spans="1:11" s="59" customFormat="1" x14ac:dyDescent="0.2">
      <c r="A27" s="70"/>
      <c r="B27" s="28"/>
      <c r="C27" s="72"/>
      <c r="D27" s="35"/>
      <c r="E27" s="35"/>
      <c r="F27" s="71"/>
      <c r="G27" s="383" t="s">
        <v>117</v>
      </c>
      <c r="H27" s="383"/>
      <c r="I27" s="24" t="e">
        <f>SUM(I18:I25)</f>
        <v>#REF!</v>
      </c>
      <c r="J27" s="24" t="e">
        <f>SUM(J18:J25)</f>
        <v>#REF!</v>
      </c>
      <c r="K27" s="17"/>
    </row>
    <row r="28" spans="1:11" s="59" customFormat="1" x14ac:dyDescent="0.2">
      <c r="A28" s="66"/>
      <c r="B28" s="57"/>
      <c r="C28" s="57"/>
      <c r="D28" s="27"/>
      <c r="E28" s="27"/>
      <c r="F28" s="68"/>
      <c r="G28" s="73"/>
      <c r="H28" s="69"/>
      <c r="I28" s="27"/>
      <c r="J28" s="27"/>
      <c r="K28" s="17"/>
    </row>
    <row r="29" spans="1:11" s="59" customFormat="1" x14ac:dyDescent="0.2">
      <c r="A29" s="66"/>
      <c r="B29" s="383" t="s">
        <v>118</v>
      </c>
      <c r="C29" s="383"/>
      <c r="D29" s="19"/>
      <c r="E29" s="19"/>
      <c r="F29" s="68"/>
      <c r="G29" s="383" t="s">
        <v>119</v>
      </c>
      <c r="H29" s="383"/>
      <c r="I29" s="19"/>
      <c r="J29" s="19"/>
      <c r="K29" s="17"/>
    </row>
    <row r="30" spans="1:11" s="59" customFormat="1" x14ac:dyDescent="0.2">
      <c r="A30" s="66"/>
      <c r="B30" s="57"/>
      <c r="C30" s="57"/>
      <c r="D30" s="27"/>
      <c r="E30" s="27"/>
      <c r="F30" s="68"/>
      <c r="G30" s="57"/>
      <c r="H30" s="69"/>
      <c r="I30" s="27"/>
      <c r="J30" s="27"/>
      <c r="K30" s="17"/>
    </row>
    <row r="31" spans="1:11" s="59" customFormat="1" x14ac:dyDescent="0.2">
      <c r="A31" s="66"/>
      <c r="B31" s="318" t="s">
        <v>120</v>
      </c>
      <c r="C31" s="318"/>
      <c r="D31" s="19" t="e">
        <f>SUM(#REF!)</f>
        <v>#REF!</v>
      </c>
      <c r="E31" s="19" t="e">
        <f>SUM(#REF!)</f>
        <v>#REF!</v>
      </c>
      <c r="F31" s="68"/>
      <c r="G31" s="318" t="s">
        <v>121</v>
      </c>
      <c r="H31" s="318"/>
      <c r="I31" s="19" t="e">
        <f>-SUM(#REF!)</f>
        <v>#REF!</v>
      </c>
      <c r="J31" s="19" t="e">
        <f>-SUM(#REF!)</f>
        <v>#REF!</v>
      </c>
      <c r="K31" s="17"/>
    </row>
    <row r="32" spans="1:11" s="59" customFormat="1" x14ac:dyDescent="0.2">
      <c r="A32" s="66"/>
      <c r="B32" s="318" t="s">
        <v>122</v>
      </c>
      <c r="C32" s="318"/>
      <c r="D32" s="19" t="e">
        <f>SUM(#REF!)</f>
        <v>#REF!</v>
      </c>
      <c r="E32" s="19" t="e">
        <f>SUM(#REF!)</f>
        <v>#REF!</v>
      </c>
      <c r="F32" s="68"/>
      <c r="G32" s="318" t="s">
        <v>123</v>
      </c>
      <c r="H32" s="318"/>
      <c r="I32" s="19" t="e">
        <f>-SUM(#REF!)</f>
        <v>#REF!</v>
      </c>
      <c r="J32" s="19" t="e">
        <f>-SUM(#REF!)</f>
        <v>#REF!</v>
      </c>
      <c r="K32" s="17"/>
    </row>
    <row r="33" spans="1:11" s="59" customFormat="1" x14ac:dyDescent="0.2">
      <c r="A33" s="66"/>
      <c r="B33" s="318" t="s">
        <v>124</v>
      </c>
      <c r="C33" s="318"/>
      <c r="D33" s="19" t="e">
        <f>SUM(#REF!)</f>
        <v>#REF!</v>
      </c>
      <c r="E33" s="19" t="e">
        <f>SUM(#REF!)</f>
        <v>#REF!</v>
      </c>
      <c r="F33" s="68"/>
      <c r="G33" s="318" t="s">
        <v>125</v>
      </c>
      <c r="H33" s="318"/>
      <c r="I33" s="19" t="e">
        <f>-SUM(#REF!)</f>
        <v>#REF!</v>
      </c>
      <c r="J33" s="19" t="e">
        <f>-SUM(#REF!)</f>
        <v>#REF!</v>
      </c>
      <c r="K33" s="17"/>
    </row>
    <row r="34" spans="1:11" s="59" customFormat="1" x14ac:dyDescent="0.2">
      <c r="A34" s="66"/>
      <c r="B34" s="318" t="s">
        <v>126</v>
      </c>
      <c r="C34" s="318"/>
      <c r="D34" s="19" t="e">
        <f>SUM(#REF!)</f>
        <v>#REF!</v>
      </c>
      <c r="E34" s="19" t="e">
        <f>SUM(#REF!)</f>
        <v>#REF!</v>
      </c>
      <c r="F34" s="68"/>
      <c r="G34" s="318" t="s">
        <v>127</v>
      </c>
      <c r="H34" s="318"/>
      <c r="I34" s="19" t="e">
        <f>-SUM(#REF!)</f>
        <v>#REF!</v>
      </c>
      <c r="J34" s="19" t="e">
        <f>-SUM(#REF!)</f>
        <v>#REF!</v>
      </c>
      <c r="K34" s="17"/>
    </row>
    <row r="35" spans="1:11" s="59" customFormat="1" ht="26.25" customHeight="1" x14ac:dyDescent="0.2">
      <c r="A35" s="66"/>
      <c r="B35" s="318" t="s">
        <v>128</v>
      </c>
      <c r="C35" s="318"/>
      <c r="D35" s="19" t="e">
        <f>SUM(#REF!)</f>
        <v>#REF!</v>
      </c>
      <c r="E35" s="19" t="e">
        <f>SUM(#REF!)</f>
        <v>#REF!</v>
      </c>
      <c r="F35" s="68"/>
      <c r="G35" s="382" t="s">
        <v>129</v>
      </c>
      <c r="H35" s="382"/>
      <c r="I35" s="19" t="e">
        <f>-SUM(#REF!)</f>
        <v>#REF!</v>
      </c>
      <c r="J35" s="19" t="e">
        <f>-SUM(#REF!)</f>
        <v>#REF!</v>
      </c>
      <c r="K35" s="17"/>
    </row>
    <row r="36" spans="1:11" s="59" customFormat="1" x14ac:dyDescent="0.2">
      <c r="A36" s="66"/>
      <c r="B36" s="318" t="s">
        <v>130</v>
      </c>
      <c r="C36" s="318"/>
      <c r="D36" s="19" t="e">
        <f>SUM(#REF!)</f>
        <v>#REF!</v>
      </c>
      <c r="E36" s="19" t="e">
        <f>SUM(#REF!)</f>
        <v>#REF!</v>
      </c>
      <c r="F36" s="68"/>
      <c r="G36" s="318" t="s">
        <v>131</v>
      </c>
      <c r="H36" s="318"/>
      <c r="I36" s="19" t="e">
        <f>-SUM(#REF!)</f>
        <v>#REF!</v>
      </c>
      <c r="J36" s="19" t="e">
        <f>-SUM(#REF!)</f>
        <v>#REF!</v>
      </c>
      <c r="K36" s="17"/>
    </row>
    <row r="37" spans="1:11" s="59" customFormat="1" x14ac:dyDescent="0.2">
      <c r="A37" s="66"/>
      <c r="B37" s="318" t="s">
        <v>132</v>
      </c>
      <c r="C37" s="318"/>
      <c r="D37" s="19" t="e">
        <f>SUM(#REF!)</f>
        <v>#REF!</v>
      </c>
      <c r="E37" s="19" t="e">
        <f>SUM(#REF!)</f>
        <v>#REF!</v>
      </c>
      <c r="F37" s="68"/>
      <c r="G37" s="57"/>
      <c r="H37" s="69"/>
      <c r="I37" s="27"/>
      <c r="J37" s="27"/>
      <c r="K37" s="17"/>
    </row>
    <row r="38" spans="1:11" s="59" customFormat="1" x14ac:dyDescent="0.2">
      <c r="A38" s="66"/>
      <c r="B38" s="318" t="s">
        <v>133</v>
      </c>
      <c r="C38" s="318"/>
      <c r="D38" s="19" t="e">
        <f>SUM(#REF!)</f>
        <v>#REF!</v>
      </c>
      <c r="E38" s="19" t="e">
        <f>SUM(#REF!)</f>
        <v>#REF!</v>
      </c>
      <c r="F38" s="68"/>
      <c r="G38" s="383" t="s">
        <v>134</v>
      </c>
      <c r="H38" s="383"/>
      <c r="I38" s="24" t="e">
        <f>SUM(I31:I36)</f>
        <v>#REF!</v>
      </c>
      <c r="J38" s="24" t="e">
        <f>SUM(J31:J36)</f>
        <v>#REF!</v>
      </c>
      <c r="K38" s="17"/>
    </row>
    <row r="39" spans="1:11" s="59" customFormat="1" x14ac:dyDescent="0.2">
      <c r="A39" s="66"/>
      <c r="B39" s="318" t="s">
        <v>135</v>
      </c>
      <c r="C39" s="318"/>
      <c r="D39" s="19" t="e">
        <f>SUM(#REF!)</f>
        <v>#REF!</v>
      </c>
      <c r="E39" s="19" t="e">
        <f>SUM(#REF!)</f>
        <v>#REF!</v>
      </c>
      <c r="F39" s="68"/>
      <c r="G39" s="28"/>
      <c r="H39" s="72"/>
      <c r="I39" s="35"/>
      <c r="J39" s="35"/>
      <c r="K39" s="17"/>
    </row>
    <row r="40" spans="1:11" s="59" customFormat="1" x14ac:dyDescent="0.2">
      <c r="A40" s="66"/>
      <c r="B40" s="57"/>
      <c r="C40" s="69"/>
      <c r="D40" s="27"/>
      <c r="E40" s="27"/>
      <c r="F40" s="68"/>
      <c r="G40" s="383" t="s">
        <v>136</v>
      </c>
      <c r="H40" s="383"/>
      <c r="I40" s="24" t="e">
        <f>I27+I38</f>
        <v>#REF!</v>
      </c>
      <c r="J40" s="24" t="e">
        <f>J27+J38</f>
        <v>#REF!</v>
      </c>
      <c r="K40" s="17"/>
    </row>
    <row r="41" spans="1:11" s="59" customFormat="1" x14ac:dyDescent="0.2">
      <c r="A41" s="70"/>
      <c r="B41" s="383" t="s">
        <v>137</v>
      </c>
      <c r="C41" s="383"/>
      <c r="D41" s="24" t="e">
        <f>SUM(D31:D39)</f>
        <v>#REF!</v>
      </c>
      <c r="E41" s="24" t="e">
        <f>SUM(E31:E39)</f>
        <v>#REF!</v>
      </c>
      <c r="F41" s="71"/>
      <c r="G41" s="28"/>
      <c r="H41" s="74"/>
      <c r="I41" s="35"/>
      <c r="J41" s="35"/>
      <c r="K41" s="17"/>
    </row>
    <row r="42" spans="1:11" s="59" customFormat="1" x14ac:dyDescent="0.2">
      <c r="A42" s="66"/>
      <c r="B42" s="57"/>
      <c r="C42" s="28"/>
      <c r="D42" s="27"/>
      <c r="E42" s="27"/>
      <c r="F42" s="68"/>
      <c r="G42" s="377" t="s">
        <v>138</v>
      </c>
      <c r="H42" s="377"/>
      <c r="I42" s="27"/>
      <c r="J42" s="27"/>
      <c r="K42" s="17"/>
    </row>
    <row r="43" spans="1:11" s="59" customFormat="1" x14ac:dyDescent="0.2">
      <c r="A43" s="66"/>
      <c r="B43" s="383" t="s">
        <v>139</v>
      </c>
      <c r="C43" s="383"/>
      <c r="D43" s="24" t="e">
        <f>D26+D41</f>
        <v>#REF!</v>
      </c>
      <c r="E43" s="24" t="e">
        <f>E26+E41</f>
        <v>#REF!</v>
      </c>
      <c r="F43" s="68"/>
      <c r="G43" s="28"/>
      <c r="H43" s="74"/>
      <c r="I43" s="27"/>
      <c r="J43" s="27"/>
      <c r="K43" s="17"/>
    </row>
    <row r="44" spans="1:11" s="59" customFormat="1" x14ac:dyDescent="0.2">
      <c r="A44" s="66"/>
      <c r="B44" s="57"/>
      <c r="C44" s="57"/>
      <c r="D44" s="27"/>
      <c r="E44" s="27"/>
      <c r="F44" s="68"/>
      <c r="G44" s="383" t="s">
        <v>140</v>
      </c>
      <c r="H44" s="383"/>
      <c r="I44" s="24" t="e">
        <f>SUM(I46:I48)</f>
        <v>#REF!</v>
      </c>
      <c r="J44" s="24" t="e">
        <f>SUM(J46:J48)</f>
        <v>#REF!</v>
      </c>
      <c r="K44" s="17"/>
    </row>
    <row r="45" spans="1:11" s="59" customFormat="1" x14ac:dyDescent="0.2">
      <c r="A45" s="66"/>
      <c r="B45" s="57"/>
      <c r="C45" s="57"/>
      <c r="D45" s="27"/>
      <c r="E45" s="27"/>
      <c r="F45" s="68"/>
      <c r="G45" s="57"/>
      <c r="H45" s="29"/>
      <c r="I45" s="27"/>
      <c r="J45" s="27"/>
      <c r="K45" s="17"/>
    </row>
    <row r="46" spans="1:11" s="59" customFormat="1" x14ac:dyDescent="0.2">
      <c r="A46" s="66"/>
      <c r="B46" s="57"/>
      <c r="C46" s="57"/>
      <c r="D46" s="27"/>
      <c r="E46" s="27"/>
      <c r="F46" s="68"/>
      <c r="G46" s="318" t="s">
        <v>71</v>
      </c>
      <c r="H46" s="318"/>
      <c r="I46" s="19" t="e">
        <f>-SUM(#REF!)</f>
        <v>#REF!</v>
      </c>
      <c r="J46" s="19" t="e">
        <f>-SUM(#REF!)</f>
        <v>#REF!</v>
      </c>
      <c r="K46" s="17"/>
    </row>
    <row r="47" spans="1:11" s="59" customFormat="1" ht="12" customHeight="1" x14ac:dyDescent="0.2">
      <c r="A47" s="66"/>
      <c r="B47" s="5" t="e">
        <f>IF(E43=J65," ","ERROR EN SUMA DE ACTIVOS - PASIVO Y PATRIMONIO DEL 2016 POR "&amp;E43-J65)</f>
        <v>#REF!</v>
      </c>
      <c r="C47" s="7"/>
      <c r="D47" s="75"/>
      <c r="E47" s="27"/>
      <c r="F47" s="68"/>
      <c r="G47" s="318" t="s">
        <v>141</v>
      </c>
      <c r="H47" s="318"/>
      <c r="I47" s="19" t="e">
        <f>-SUM(#REF!)</f>
        <v>#REF!</v>
      </c>
      <c r="J47" s="19" t="e">
        <f>-SUM(#REF!)</f>
        <v>#REF!</v>
      </c>
      <c r="K47" s="17"/>
    </row>
    <row r="48" spans="1:11" s="59" customFormat="1" ht="12" customHeight="1" x14ac:dyDescent="0.2">
      <c r="A48" s="66"/>
      <c r="B48" s="5" t="e">
        <f>IF(D43=I65," ","ERROR EN SUMA DE ACTIVOS - PASIVO Y PATRIMONIO DEL 2015 POR "&amp;D43-I65)</f>
        <v>#REF!</v>
      </c>
      <c r="C48" s="7"/>
      <c r="D48" s="75"/>
      <c r="E48" s="27"/>
      <c r="F48" s="68"/>
      <c r="G48" s="318" t="s">
        <v>142</v>
      </c>
      <c r="H48" s="318"/>
      <c r="I48" s="19" t="e">
        <f>-SUM(#REF!)</f>
        <v>#REF!</v>
      </c>
      <c r="J48" s="19" t="e">
        <f>-SUM(#REF!)</f>
        <v>#REF!</v>
      </c>
      <c r="K48" s="17"/>
    </row>
    <row r="49" spans="1:131" ht="12" customHeight="1" x14ac:dyDescent="0.2">
      <c r="A49" s="66"/>
      <c r="B49" s="57"/>
      <c r="C49" s="75"/>
      <c r="D49" s="75"/>
      <c r="E49" s="27"/>
      <c r="G49" s="57"/>
      <c r="H49" s="29"/>
      <c r="I49" s="27"/>
      <c r="J49" s="27"/>
      <c r="K49" s="17"/>
    </row>
    <row r="50" spans="1:131" ht="12.75" customHeight="1" x14ac:dyDescent="0.2">
      <c r="A50" s="66"/>
      <c r="B50" s="57"/>
      <c r="C50" s="75"/>
      <c r="D50" s="75"/>
      <c r="E50" s="27"/>
      <c r="G50" s="383" t="s">
        <v>143</v>
      </c>
      <c r="H50" s="383"/>
      <c r="I50" s="24" t="e">
        <f>SUM(I52:I56)</f>
        <v>#REF!</v>
      </c>
      <c r="J50" s="24" t="e">
        <f>SUM(J52:J56)</f>
        <v>#REF!</v>
      </c>
      <c r="K50" s="17"/>
    </row>
    <row r="51" spans="1:131" ht="12.75" customHeight="1" x14ac:dyDescent="0.2">
      <c r="A51" s="66"/>
      <c r="B51" s="57"/>
      <c r="C51" s="75"/>
      <c r="D51" s="75"/>
      <c r="E51" s="27"/>
      <c r="G51" s="28"/>
      <c r="H51" s="29"/>
      <c r="I51" s="76"/>
      <c r="J51" s="76"/>
      <c r="K51" s="17"/>
    </row>
    <row r="52" spans="1:131" ht="12" customHeight="1" x14ac:dyDescent="0.2">
      <c r="A52" s="66"/>
      <c r="B52" s="57"/>
      <c r="C52" s="75"/>
      <c r="D52" s="75"/>
      <c r="E52" s="27"/>
      <c r="G52" s="318" t="s">
        <v>144</v>
      </c>
      <c r="H52" s="318"/>
      <c r="I52" s="19" t="e">
        <f>'EA (2)'!I55</f>
        <v>#REF!</v>
      </c>
      <c r="J52" s="19" t="e">
        <f>'EA (2)'!J55</f>
        <v>#REF!</v>
      </c>
      <c r="K52" s="17"/>
    </row>
    <row r="53" spans="1:131" ht="12" customHeight="1" x14ac:dyDescent="0.2">
      <c r="A53" s="66"/>
      <c r="B53" s="57"/>
      <c r="C53" s="75"/>
      <c r="D53" s="75"/>
      <c r="E53" s="27"/>
      <c r="G53" s="318" t="s">
        <v>145</v>
      </c>
      <c r="H53" s="318"/>
      <c r="I53" s="19" t="e">
        <f>-SUM(#REF!)</f>
        <v>#REF!</v>
      </c>
      <c r="J53" s="19" t="e">
        <f>-SUM(#REF!)</f>
        <v>#REF!</v>
      </c>
      <c r="K53" s="17"/>
      <c r="EA53" s="49"/>
    </row>
    <row r="54" spans="1:131" ht="12" customHeight="1" x14ac:dyDescent="0.2">
      <c r="A54" s="66"/>
      <c r="B54" s="57"/>
      <c r="C54" s="75"/>
      <c r="D54" s="75"/>
      <c r="E54" s="27"/>
      <c r="G54" s="318" t="s">
        <v>146</v>
      </c>
      <c r="H54" s="318"/>
      <c r="I54" s="19" t="e">
        <f>-SUM(#REF!)</f>
        <v>#REF!</v>
      </c>
      <c r="J54" s="19" t="e">
        <f>-SUM(#REF!)</f>
        <v>#REF!</v>
      </c>
      <c r="K54" s="17"/>
    </row>
    <row r="55" spans="1:131" x14ac:dyDescent="0.2">
      <c r="A55" s="66"/>
      <c r="B55" s="57"/>
      <c r="C55" s="57"/>
      <c r="D55" s="27"/>
      <c r="E55" s="27"/>
      <c r="G55" s="318" t="s">
        <v>147</v>
      </c>
      <c r="H55" s="318"/>
      <c r="I55" s="19" t="e">
        <f>-SUM(#REF!)</f>
        <v>#REF!</v>
      </c>
      <c r="J55" s="19" t="e">
        <f>-SUM(#REF!)</f>
        <v>#REF!</v>
      </c>
      <c r="K55" s="17"/>
    </row>
    <row r="56" spans="1:131" x14ac:dyDescent="0.2">
      <c r="A56" s="66"/>
      <c r="B56" s="57"/>
      <c r="C56" s="57"/>
      <c r="D56" s="27"/>
      <c r="E56" s="27"/>
      <c r="G56" s="318" t="s">
        <v>148</v>
      </c>
      <c r="H56" s="318"/>
      <c r="I56" s="19" t="e">
        <f>-SUM(#REF!)</f>
        <v>#REF!</v>
      </c>
      <c r="J56" s="19" t="e">
        <f>-SUM(#REF!)</f>
        <v>#REF!</v>
      </c>
      <c r="K56" s="17"/>
    </row>
    <row r="57" spans="1:131" x14ac:dyDescent="0.2">
      <c r="A57" s="66"/>
      <c r="B57" s="57"/>
      <c r="C57" s="57"/>
      <c r="D57" s="27"/>
      <c r="E57" s="27"/>
      <c r="G57" s="57"/>
      <c r="H57" s="29"/>
      <c r="I57" s="27"/>
      <c r="J57" s="27"/>
      <c r="K57" s="17"/>
    </row>
    <row r="58" spans="1:131" ht="25.5" customHeight="1" x14ac:dyDescent="0.2">
      <c r="A58" s="66"/>
      <c r="B58" s="57"/>
      <c r="C58" s="57"/>
      <c r="D58" s="27"/>
      <c r="E58" s="27"/>
      <c r="G58" s="383" t="s">
        <v>149</v>
      </c>
      <c r="H58" s="383"/>
      <c r="I58" s="24" t="e">
        <f>SUM(I60:I61)</f>
        <v>#REF!</v>
      </c>
      <c r="J58" s="24" t="e">
        <f>SUM(J60:J61)</f>
        <v>#REF!</v>
      </c>
      <c r="K58" s="17"/>
    </row>
    <row r="59" spans="1:131" x14ac:dyDescent="0.2">
      <c r="A59" s="66"/>
      <c r="B59" s="57"/>
      <c r="C59" s="57"/>
      <c r="D59" s="27"/>
      <c r="E59" s="27"/>
      <c r="G59" s="57"/>
      <c r="H59" s="29"/>
      <c r="I59" s="27"/>
      <c r="J59" s="27"/>
      <c r="K59" s="17"/>
    </row>
    <row r="60" spans="1:131" x14ac:dyDescent="0.2">
      <c r="A60" s="66"/>
      <c r="B60" s="57"/>
      <c r="C60" s="57"/>
      <c r="D60" s="27"/>
      <c r="E60" s="27"/>
      <c r="G60" s="318" t="s">
        <v>150</v>
      </c>
      <c r="H60" s="318"/>
      <c r="I60" s="19" t="e">
        <f>-SUM(#REF!)</f>
        <v>#REF!</v>
      </c>
      <c r="J60" s="19" t="e">
        <f>-SUM(#REF!)</f>
        <v>#REF!</v>
      </c>
      <c r="K60" s="17"/>
    </row>
    <row r="61" spans="1:131" x14ac:dyDescent="0.2">
      <c r="A61" s="66"/>
      <c r="B61" s="57"/>
      <c r="C61" s="57"/>
      <c r="D61" s="27"/>
      <c r="E61" s="27"/>
      <c r="G61" s="318" t="s">
        <v>151</v>
      </c>
      <c r="H61" s="318"/>
      <c r="I61" s="19" t="e">
        <f>-SUM(#REF!)</f>
        <v>#REF!</v>
      </c>
      <c r="J61" s="19" t="e">
        <f>-SUM(#REF!)</f>
        <v>#REF!</v>
      </c>
      <c r="K61" s="17"/>
    </row>
    <row r="62" spans="1:131" ht="9.9499999999999993" customHeight="1" x14ac:dyDescent="0.2">
      <c r="A62" s="66"/>
      <c r="B62" s="57"/>
      <c r="C62" s="77"/>
      <c r="D62" s="27"/>
      <c r="E62" s="27"/>
      <c r="G62" s="57"/>
      <c r="H62" s="78"/>
      <c r="I62" s="27"/>
      <c r="J62" s="27"/>
      <c r="K62" s="17"/>
    </row>
    <row r="63" spans="1:131" x14ac:dyDescent="0.2">
      <c r="A63" s="66"/>
      <c r="B63" s="57"/>
      <c r="C63" s="57"/>
      <c r="D63" s="27"/>
      <c r="E63" s="27"/>
      <c r="G63" s="383" t="s">
        <v>152</v>
      </c>
      <c r="H63" s="383"/>
      <c r="I63" s="24" t="e">
        <f>I44+I50+I58</f>
        <v>#REF!</v>
      </c>
      <c r="J63" s="24" t="e">
        <f>J44+J50+J58</f>
        <v>#REF!</v>
      </c>
      <c r="K63" s="17"/>
    </row>
    <row r="64" spans="1:131" ht="9.9499999999999993" customHeight="1" x14ac:dyDescent="0.2">
      <c r="A64" s="66"/>
      <c r="B64" s="57"/>
      <c r="C64" s="57"/>
      <c r="D64" s="27"/>
      <c r="E64" s="27"/>
      <c r="G64" s="57"/>
      <c r="H64" s="29"/>
      <c r="I64" s="27"/>
      <c r="J64" s="27"/>
      <c r="K64" s="17"/>
    </row>
    <row r="65" spans="1:11" s="59" customFormat="1" x14ac:dyDescent="0.2">
      <c r="A65" s="66"/>
      <c r="B65" s="57"/>
      <c r="C65" s="57"/>
      <c r="D65" s="27"/>
      <c r="E65" s="27"/>
      <c r="F65" s="68"/>
      <c r="G65" s="383" t="s">
        <v>153</v>
      </c>
      <c r="H65" s="383"/>
      <c r="I65" s="24" t="e">
        <f>I40+I63</f>
        <v>#REF!</v>
      </c>
      <c r="J65" s="24" t="e">
        <f>J40+J63</f>
        <v>#REF!</v>
      </c>
      <c r="K65" s="17"/>
    </row>
    <row r="66" spans="1:11" s="59" customFormat="1" ht="6" customHeight="1" x14ac:dyDescent="0.2">
      <c r="A66" s="79"/>
      <c r="B66" s="80"/>
      <c r="C66" s="80"/>
      <c r="D66" s="80"/>
      <c r="E66" s="80"/>
      <c r="F66" s="81"/>
      <c r="G66" s="80"/>
      <c r="H66" s="80"/>
      <c r="I66" s="80"/>
      <c r="J66" s="80"/>
      <c r="K66" s="43"/>
    </row>
    <row r="67" spans="1:11" s="59" customFormat="1" ht="6" customHeight="1" x14ac:dyDescent="0.2">
      <c r="A67" s="7"/>
      <c r="B67" s="29"/>
      <c r="C67" s="49"/>
      <c r="D67" s="50"/>
      <c r="E67" s="50"/>
      <c r="F67" s="68"/>
      <c r="G67" s="51"/>
      <c r="H67" s="49"/>
      <c r="I67" s="50"/>
      <c r="J67" s="50"/>
      <c r="K67" s="8"/>
    </row>
    <row r="68" spans="1:11" s="59" customFormat="1" ht="6" customHeight="1" x14ac:dyDescent="0.2">
      <c r="A68" s="41"/>
      <c r="B68" s="44"/>
      <c r="C68" s="45"/>
      <c r="D68" s="46"/>
      <c r="E68" s="46"/>
      <c r="F68" s="81"/>
      <c r="G68" s="47"/>
      <c r="H68" s="45"/>
      <c r="I68" s="46"/>
      <c r="J68" s="46"/>
      <c r="K68" s="8"/>
    </row>
    <row r="69" spans="1:11" s="59" customFormat="1" ht="6" customHeight="1" x14ac:dyDescent="0.2">
      <c r="A69" s="7"/>
      <c r="B69" s="29"/>
      <c r="C69" s="49"/>
      <c r="D69" s="50"/>
      <c r="E69" s="50"/>
      <c r="F69" s="68"/>
      <c r="G69" s="51"/>
      <c r="H69" s="49"/>
      <c r="I69" s="50"/>
      <c r="J69" s="50"/>
      <c r="K69" s="8"/>
    </row>
    <row r="70" spans="1:11" s="59" customFormat="1" ht="15" customHeight="1" x14ac:dyDescent="0.2">
      <c r="A70" s="7"/>
      <c r="B70" s="386" t="s">
        <v>92</v>
      </c>
      <c r="C70" s="386"/>
      <c r="D70" s="386"/>
      <c r="E70" s="386"/>
      <c r="F70" s="386"/>
      <c r="G70" s="386"/>
      <c r="H70" s="386"/>
      <c r="I70" s="386"/>
      <c r="J70" s="386"/>
      <c r="K70" s="8"/>
    </row>
    <row r="71" spans="1:11" s="59" customFormat="1" ht="9.75" customHeight="1" x14ac:dyDescent="0.2">
      <c r="A71" s="7"/>
      <c r="B71" s="29"/>
      <c r="C71" s="49"/>
      <c r="D71" s="50"/>
      <c r="E71" s="50"/>
      <c r="F71" s="68"/>
      <c r="G71" s="51"/>
      <c r="H71" s="49"/>
      <c r="I71" s="50"/>
      <c r="J71" s="50"/>
      <c r="K71" s="8"/>
    </row>
    <row r="72" spans="1:11" s="59" customFormat="1" ht="50.1" customHeight="1" x14ac:dyDescent="0.2">
      <c r="A72" s="7"/>
      <c r="B72" s="29"/>
      <c r="C72" s="387"/>
      <c r="D72" s="387"/>
      <c r="E72" s="50"/>
      <c r="F72" s="68"/>
      <c r="G72" s="388"/>
      <c r="H72" s="388"/>
      <c r="I72" s="50"/>
      <c r="J72" s="50"/>
      <c r="K72" s="8"/>
    </row>
    <row r="73" spans="1:11" s="59" customFormat="1" ht="14.1" customHeight="1" x14ac:dyDescent="0.2">
      <c r="A73" s="7"/>
      <c r="B73" s="53"/>
      <c r="C73" s="343">
        <f>ENTE!D20</f>
        <v>0</v>
      </c>
      <c r="D73" s="343"/>
      <c r="E73" s="50"/>
      <c r="F73" s="82"/>
      <c r="G73" s="343">
        <f>ENTE!D24</f>
        <v>0</v>
      </c>
      <c r="H73" s="343"/>
      <c r="I73" s="54"/>
      <c r="J73" s="50"/>
      <c r="K73" s="8"/>
    </row>
    <row r="74" spans="1:11" s="59" customFormat="1" ht="14.1" customHeight="1" x14ac:dyDescent="0.2">
      <c r="A74" s="7"/>
      <c r="B74" s="55"/>
      <c r="C74" s="384">
        <f>ENTE!D22</f>
        <v>0</v>
      </c>
      <c r="D74" s="384"/>
      <c r="E74" s="56"/>
      <c r="F74" s="82"/>
      <c r="G74" s="384">
        <f>ENTE!D26</f>
        <v>0</v>
      </c>
      <c r="H74" s="384"/>
      <c r="I74" s="54"/>
      <c r="J74" s="50"/>
      <c r="K74" s="8"/>
    </row>
  </sheetData>
  <sheetProtection selectLockedCells="1"/>
  <mergeCells count="76">
    <mergeCell ref="C74:D74"/>
    <mergeCell ref="G74:H74"/>
    <mergeCell ref="G65:H65"/>
    <mergeCell ref="B70:J70"/>
    <mergeCell ref="C72:D72"/>
    <mergeCell ref="G72:H72"/>
    <mergeCell ref="C73:D73"/>
    <mergeCell ref="G73:H73"/>
    <mergeCell ref="G63:H63"/>
    <mergeCell ref="G47:H47"/>
    <mergeCell ref="G48:H48"/>
    <mergeCell ref="G50:H50"/>
    <mergeCell ref="G52:H52"/>
    <mergeCell ref="G53:H53"/>
    <mergeCell ref="G54:H54"/>
    <mergeCell ref="G55:H55"/>
    <mergeCell ref="G56:H56"/>
    <mergeCell ref="G58:H58"/>
    <mergeCell ref="G60:H60"/>
    <mergeCell ref="G61:H61"/>
    <mergeCell ref="B35:C35"/>
    <mergeCell ref="G35:H35"/>
    <mergeCell ref="G46:H46"/>
    <mergeCell ref="B36:C36"/>
    <mergeCell ref="G36:H36"/>
    <mergeCell ref="B37:C37"/>
    <mergeCell ref="B38:C38"/>
    <mergeCell ref="G38:H38"/>
    <mergeCell ref="B39:C39"/>
    <mergeCell ref="G40:H40"/>
    <mergeCell ref="B41:C41"/>
    <mergeCell ref="G42:H42"/>
    <mergeCell ref="B43:C43"/>
    <mergeCell ref="G44:H44"/>
    <mergeCell ref="G31:H31"/>
    <mergeCell ref="B33:C33"/>
    <mergeCell ref="G33:H33"/>
    <mergeCell ref="B34:C34"/>
    <mergeCell ref="G34:H34"/>
    <mergeCell ref="B21:C21"/>
    <mergeCell ref="G21:H21"/>
    <mergeCell ref="B22:C22"/>
    <mergeCell ref="G22:H22"/>
    <mergeCell ref="B32:C32"/>
    <mergeCell ref="G32:H32"/>
    <mergeCell ref="B23:C23"/>
    <mergeCell ref="G23:H23"/>
    <mergeCell ref="B24:C24"/>
    <mergeCell ref="G24:H24"/>
    <mergeCell ref="G25:H25"/>
    <mergeCell ref="B26:C26"/>
    <mergeCell ref="G27:H27"/>
    <mergeCell ref="B29:C29"/>
    <mergeCell ref="G29:H29"/>
    <mergeCell ref="B31:C31"/>
    <mergeCell ref="B18:C18"/>
    <mergeCell ref="G18:H18"/>
    <mergeCell ref="B19:C19"/>
    <mergeCell ref="G19:H19"/>
    <mergeCell ref="B20:C20"/>
    <mergeCell ref="G20:H20"/>
    <mergeCell ref="A10:A11"/>
    <mergeCell ref="B10:C11"/>
    <mergeCell ref="F10:F11"/>
    <mergeCell ref="G10:H11"/>
    <mergeCell ref="B16:C16"/>
    <mergeCell ref="G16:H16"/>
    <mergeCell ref="B14:C14"/>
    <mergeCell ref="G14:H14"/>
    <mergeCell ref="B6:K6"/>
    <mergeCell ref="C7:K7"/>
    <mergeCell ref="B1:K1"/>
    <mergeCell ref="B2:K2"/>
    <mergeCell ref="B3:K3"/>
    <mergeCell ref="B4:K4"/>
    <mergeCell ref="B5:K5"/>
  </mergeCells>
  <conditionalFormatting sqref="D47:D54 C49:C54">
    <cfRule type="expression" dxfId="1" priority="1">
      <formula>$E$43&lt;&gt;$J$65</formula>
    </cfRule>
    <cfRule type="expression" dxfId="0" priority="2">
      <formula>$D$43&lt;&gt;$I$65</formula>
    </cfRule>
  </conditionalFormatting>
  <printOptions horizontalCentered="1" verticalCentered="1"/>
  <pageMargins left="0.70866141732283472" right="0.70866141732283472" top="0.74803149606299213" bottom="0.74803149606299213" header="0" footer="0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howOutlineSymbols="0"/>
  </sheetPr>
  <dimension ref="A2:O33"/>
  <sheetViews>
    <sheetView showGridLines="0" showRuler="0" showOutlineSymbols="0" topLeftCell="A2" zoomScale="80" zoomScaleNormal="80" workbookViewId="0">
      <selection activeCell="C2" sqref="C2:D2"/>
    </sheetView>
  </sheetViews>
  <sheetFormatPr baseColWidth="10" defaultRowHeight="15" x14ac:dyDescent="0.25"/>
  <cols>
    <col min="1" max="2" width="11.42578125" style="147"/>
    <col min="3" max="3" width="83" style="147" customWidth="1"/>
    <col min="4" max="4" width="94.42578125" style="147" bestFit="1" customWidth="1"/>
    <col min="5" max="16384" width="11.42578125" style="147"/>
  </cols>
  <sheetData>
    <row r="2" spans="3:15" ht="36" x14ac:dyDescent="0.55000000000000004">
      <c r="C2" s="291" t="s">
        <v>278</v>
      </c>
      <c r="D2" s="291"/>
    </row>
    <row r="3" spans="3:15" ht="31.5" x14ac:dyDescent="0.5">
      <c r="C3" s="292" t="s">
        <v>279</v>
      </c>
      <c r="D3" s="292"/>
    </row>
    <row r="4" spans="3:15" ht="23.25" x14ac:dyDescent="0.35">
      <c r="C4" s="293" t="s">
        <v>1</v>
      </c>
      <c r="D4" s="293"/>
      <c r="K4" s="148"/>
    </row>
    <row r="5" spans="3:15" ht="21" x14ac:dyDescent="0.35">
      <c r="C5" s="152" t="s">
        <v>256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3:15" ht="21" x14ac:dyDescent="0.35">
      <c r="C6" s="152" t="s">
        <v>289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3:15" ht="26.25" x14ac:dyDescent="0.4">
      <c r="C7" s="294" t="s">
        <v>259</v>
      </c>
      <c r="D7" s="294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3:15" ht="21" x14ac:dyDescent="0.35">
      <c r="C8" s="155" t="s">
        <v>242</v>
      </c>
      <c r="D8" s="155" t="s">
        <v>249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3:15" ht="21" x14ac:dyDescent="0.35">
      <c r="C9" s="155" t="s">
        <v>243</v>
      </c>
      <c r="D9" s="155" t="s">
        <v>250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3:15" ht="21" x14ac:dyDescent="0.35">
      <c r="C10" s="155" t="s">
        <v>244</v>
      </c>
      <c r="D10" s="155" t="s">
        <v>251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spans="3:15" ht="21" x14ac:dyDescent="0.35">
      <c r="C11" s="155" t="s">
        <v>245</v>
      </c>
      <c r="D11" s="155" t="s">
        <v>252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spans="3:15" ht="21" x14ac:dyDescent="0.35">
      <c r="C12" s="155" t="s">
        <v>246</v>
      </c>
      <c r="D12" s="155" t="s">
        <v>253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spans="3:15" ht="21" x14ac:dyDescent="0.35">
      <c r="C13" s="155" t="s">
        <v>247</v>
      </c>
      <c r="D13" s="155" t="s">
        <v>254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spans="3:15" ht="21" x14ac:dyDescent="0.35">
      <c r="C14" s="155" t="s">
        <v>248</v>
      </c>
      <c r="D14" s="155" t="s">
        <v>255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spans="3:15" ht="21" x14ac:dyDescent="0.35">
      <c r="C15" s="155" t="s">
        <v>280</v>
      </c>
      <c r="D15" s="155" t="s">
        <v>273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spans="3:15" ht="21" x14ac:dyDescent="0.35">
      <c r="C16" s="155" t="s">
        <v>292</v>
      </c>
      <c r="D16" s="155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spans="1:15" ht="21" x14ac:dyDescent="0.35">
      <c r="A17" s="145"/>
      <c r="C17" s="136"/>
      <c r="D17" s="151"/>
      <c r="F17" s="136"/>
    </row>
    <row r="18" spans="1:15" ht="26.25" x14ac:dyDescent="0.4">
      <c r="C18" s="294" t="s">
        <v>260</v>
      </c>
      <c r="D18" s="294"/>
      <c r="F18" s="136"/>
    </row>
    <row r="19" spans="1:15" ht="21" x14ac:dyDescent="0.35">
      <c r="C19" s="155" t="s">
        <v>257</v>
      </c>
      <c r="D19" s="155" t="s">
        <v>268</v>
      </c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spans="1:15" ht="21" x14ac:dyDescent="0.35">
      <c r="C20" s="155" t="s">
        <v>258</v>
      </c>
      <c r="D20" s="155" t="s">
        <v>269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spans="1:15" ht="21" x14ac:dyDescent="0.35">
      <c r="C21" s="155" t="s">
        <v>266</v>
      </c>
      <c r="D21" s="155" t="s">
        <v>275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spans="1:15" ht="21" x14ac:dyDescent="0.35">
      <c r="C22" s="150"/>
      <c r="D22" s="150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spans="1:15" ht="21" x14ac:dyDescent="0.35">
      <c r="C23" s="150"/>
      <c r="D23" s="150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spans="1:15" ht="21" x14ac:dyDescent="0.35">
      <c r="C24" s="150"/>
      <c r="D24" s="150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spans="1:15" ht="21" x14ac:dyDescent="0.35">
      <c r="C25" s="150"/>
      <c r="D25" s="150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spans="1:15" ht="21" x14ac:dyDescent="0.35">
      <c r="C26" s="136"/>
      <c r="I26" s="146"/>
      <c r="J26" s="146"/>
    </row>
    <row r="27" spans="1:15" x14ac:dyDescent="0.25">
      <c r="I27" s="147" t="str">
        <f>+UPPER(C26)</f>
        <v/>
      </c>
    </row>
    <row r="30" spans="1:15" x14ac:dyDescent="0.25">
      <c r="A30" s="106"/>
    </row>
    <row r="31" spans="1:15" x14ac:dyDescent="0.25">
      <c r="A31" s="106"/>
    </row>
    <row r="32" spans="1:15" x14ac:dyDescent="0.25">
      <c r="A32" s="106"/>
    </row>
    <row r="33" spans="1:1" x14ac:dyDescent="0.25">
      <c r="A33" s="106"/>
    </row>
  </sheetData>
  <sheetProtection selectLockedCells="1" selectUnlockedCells="1"/>
  <mergeCells count="5">
    <mergeCell ref="C2:D2"/>
    <mergeCell ref="C3:D3"/>
    <mergeCell ref="C4:D4"/>
    <mergeCell ref="C18:D18"/>
    <mergeCell ref="C7:D7"/>
  </mergeCells>
  <hyperlinks>
    <hyperlink ref="C5" location="ENTE!A1" display="DATOS DE LA ENTIDAD"/>
    <hyperlink ref="C8" location="SCRI!A1" display="SALDOS FINALES CLASIFICADOR POR RUBRO DE INGRESOS"/>
    <hyperlink ref="C9" location="SCA!A1" display="SALDOS FINALES CLASIFICACIÓN ADMINISTRATIVA"/>
    <hyperlink ref="C10" location="SCTG!A1" display="SALDOS FINALES CLASIFICADOR POR TIPO DE GASTO"/>
    <hyperlink ref="C11" location="SCOG!A1" display="SALDOS FINALES CLASIFICADOR POR OBJETO DE GASTO"/>
    <hyperlink ref="C12" location="SCFG!A1" display="SALDOS FINALES CLASIFICADOR FUNCIONAL DEL GASTO"/>
    <hyperlink ref="C13" location="SCP!A1" display="SALDOS FINALES CLASIFICACIÓN PROGRAMÁTICA"/>
    <hyperlink ref="C14" location="SFF!A1" display="SALDOS FINALES FUENTE DE FINANCIAMIENTO"/>
    <hyperlink ref="D8" location="EAI!A1" display="ESTADO ANALÍTICO DEL INGRESO"/>
    <hyperlink ref="D9" location="CAdmon!A1" display="ESTADO ANALÍTICO DEL EGRESO POR CLASIFICACION ADMINISTRATIVA"/>
    <hyperlink ref="D10" location="CTG!A1" display="ESTADO ANALÍTICO DEL EGRESO POR TIPO DE GASTO"/>
    <hyperlink ref="D11" location="COG!A1" display="ESTADO ANALÍTICO DEL EGRESO POR OBJETO DEL GASTO"/>
    <hyperlink ref="D12" location="CFG!A1" display="ESTADO ANALÍTICO DEL EGRESO POR FUNCIONAL DEL GASTO"/>
    <hyperlink ref="D13" location="CFF!A1" display="ESTADO ANALÍTICO DEL EGRESO POR FUENTE DE FINANCIAMIENTO"/>
    <hyperlink ref="D14" location="CProg!A1" display="GASTO POR CATEGORÍA PROGRAMÁTICA"/>
    <hyperlink ref="D15" location="'Post Fiscal'!A1" display="POSTURA FISCAL"/>
    <hyperlink ref="C19" location="BP!A1" display="BALANCE PRESUPUESTARIO"/>
    <hyperlink ref="C20" location="EAID!A1" display="ESTADO ANALÍTICO DE INGRESOS DETALLADO"/>
    <hyperlink ref="C21" location="COGCC!A1" display="CLASIFICACIÓN POR OBJETO DEL GASTO (CAPÍTULO Y CONCEPTO)"/>
    <hyperlink ref="D19" location="CA!A1" display="CLASIFICACIÓN ADMINISTRATIVA"/>
    <hyperlink ref="D20" location="CFFF!A1" display="CLASIFICACIÓN FUNCIONAL (FINALIDAD Y FUNCIÓN)"/>
    <hyperlink ref="D21" location="CSPC!A1" display="CLASIFICACIÓN DE SERVICIOS PERSONALES POR CATEGORÍA"/>
    <hyperlink ref="C15" location="Int!Área_de_impresión" display="INFORME DE INTERESES DE LA DEUDA"/>
    <hyperlink ref="C6" location="COMPROBACIÓN_TOTALES" display="COMPROBACIÓN TOTALES"/>
    <hyperlink ref="C16" location="'End Neto'!A1" display="INFORME DE ENDEUDAMIENTO NETO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C2:D19"/>
  <sheetViews>
    <sheetView showGridLines="0" zoomScale="130" zoomScaleNormal="130" workbookViewId="0">
      <selection activeCell="D26" sqref="D26"/>
    </sheetView>
  </sheetViews>
  <sheetFormatPr baseColWidth="10" defaultRowHeight="12" x14ac:dyDescent="0.2"/>
  <cols>
    <col min="1" max="1" width="11.42578125" style="149"/>
    <col min="2" max="2" width="8.85546875" style="149" customWidth="1"/>
    <col min="3" max="3" width="24.5703125" style="149" customWidth="1"/>
    <col min="4" max="4" width="70.7109375" style="149" customWidth="1"/>
    <col min="5" max="16384" width="11.42578125" style="149"/>
  </cols>
  <sheetData>
    <row r="2" spans="3:4" ht="36" x14ac:dyDescent="0.55000000000000004">
      <c r="C2" s="295" t="s">
        <v>278</v>
      </c>
      <c r="D2" s="295"/>
    </row>
    <row r="3" spans="3:4" ht="31.5" x14ac:dyDescent="0.5">
      <c r="C3" s="292" t="s">
        <v>279</v>
      </c>
      <c r="D3" s="292"/>
    </row>
    <row r="4" spans="3:4" ht="21" x14ac:dyDescent="0.2">
      <c r="C4" s="296" t="s">
        <v>3</v>
      </c>
      <c r="D4" s="296"/>
    </row>
    <row r="5" spans="3:4" x14ac:dyDescent="0.2">
      <c r="C5" s="297"/>
      <c r="D5" s="297"/>
    </row>
    <row r="6" spans="3:4" x14ac:dyDescent="0.2">
      <c r="C6" s="297"/>
      <c r="D6" s="297"/>
    </row>
    <row r="7" spans="3:4" x14ac:dyDescent="0.2">
      <c r="C7" s="297"/>
      <c r="D7" s="297"/>
    </row>
    <row r="8" spans="3:4" x14ac:dyDescent="0.2">
      <c r="C8" s="153" t="s">
        <v>261</v>
      </c>
      <c r="D8" s="164" t="s">
        <v>293</v>
      </c>
    </row>
    <row r="9" spans="3:4" ht="6.75" customHeight="1" x14ac:dyDescent="0.2"/>
    <row r="10" spans="3:4" x14ac:dyDescent="0.2">
      <c r="C10" s="153" t="s">
        <v>262</v>
      </c>
      <c r="D10" s="164" t="s">
        <v>294</v>
      </c>
    </row>
    <row r="11" spans="3:4" ht="6.75" customHeight="1" x14ac:dyDescent="0.2"/>
    <row r="12" spans="3:4" x14ac:dyDescent="0.2">
      <c r="C12" s="153" t="s">
        <v>263</v>
      </c>
      <c r="D12" s="164" t="s">
        <v>295</v>
      </c>
    </row>
    <row r="13" spans="3:4" ht="6.75" customHeight="1" x14ac:dyDescent="0.2"/>
    <row r="14" spans="3:4" x14ac:dyDescent="0.2">
      <c r="C14" s="153" t="s">
        <v>264</v>
      </c>
      <c r="D14" s="164" t="s">
        <v>296</v>
      </c>
    </row>
    <row r="15" spans="3:4" ht="6.75" customHeight="1" x14ac:dyDescent="0.2"/>
    <row r="16" spans="3:4" x14ac:dyDescent="0.2">
      <c r="C16" s="153" t="s">
        <v>265</v>
      </c>
      <c r="D16" s="164" t="s">
        <v>297</v>
      </c>
    </row>
    <row r="17" spans="3:4" ht="6.75" customHeight="1" x14ac:dyDescent="0.2"/>
    <row r="18" spans="3:4" x14ac:dyDescent="0.2">
      <c r="C18" s="153" t="s">
        <v>287</v>
      </c>
      <c r="D18" s="149">
        <v>4</v>
      </c>
    </row>
    <row r="19" spans="3:4" ht="6.75" customHeight="1" x14ac:dyDescent="0.2"/>
  </sheetData>
  <sheetProtection selectLockedCells="1"/>
  <mergeCells count="6">
    <mergeCell ref="C2:D2"/>
    <mergeCell ref="C3:D3"/>
    <mergeCell ref="C4:D4"/>
    <mergeCell ref="C7:D7"/>
    <mergeCell ref="C5:D5"/>
    <mergeCell ref="C6:D6"/>
  </mergeCells>
  <hyperlinks>
    <hyperlink ref="C2:D2" location="RENDICIÓN" display="RENDICIÓN DE LA CUENTA PÚBLICA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locked="0" defaultSize="0" autoLine="0" autoPict="0">
                <anchor>
                  <from>
                    <xdr:col>2</xdr:col>
                    <xdr:colOff>1628775</xdr:colOff>
                    <xdr:row>16</xdr:row>
                    <xdr:rowOff>66675</xdr:rowOff>
                  </from>
                  <to>
                    <xdr:col>4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FFFF00"/>
    <pageSetUpPr fitToPage="1"/>
  </sheetPr>
  <dimension ref="A1:M58"/>
  <sheetViews>
    <sheetView showGridLines="0" zoomScale="90" zoomScaleNormal="90" zoomScaleSheetLayoutView="100" workbookViewId="0">
      <selection activeCell="G20" sqref="G20"/>
    </sheetView>
  </sheetViews>
  <sheetFormatPr baseColWidth="10" defaultRowHeight="12" x14ac:dyDescent="0.2"/>
  <cols>
    <col min="1" max="1" width="1.140625" style="8" customWidth="1"/>
    <col min="2" max="3" width="3.7109375" style="3" customWidth="1"/>
    <col min="4" max="4" width="46.42578125" style="3" customWidth="1"/>
    <col min="5" max="10" width="15.7109375" style="3" customWidth="1"/>
    <col min="11" max="11" width="1.42578125" style="8" customWidth="1"/>
    <col min="12" max="16384" width="11.42578125" style="3"/>
  </cols>
  <sheetData>
    <row r="1" spans="1:10" s="8" customFormat="1" x14ac:dyDescent="0.2"/>
    <row r="2" spans="1:10" ht="12.75" x14ac:dyDescent="0.2">
      <c r="B2" s="306" t="s">
        <v>293</v>
      </c>
      <c r="C2" s="306"/>
      <c r="D2" s="306"/>
      <c r="E2" s="306"/>
      <c r="F2" s="306"/>
      <c r="G2" s="306"/>
      <c r="H2" s="306"/>
      <c r="I2" s="306"/>
      <c r="J2" s="306"/>
    </row>
    <row r="3" spans="1:10" x14ac:dyDescent="0.2">
      <c r="B3" s="307" t="s">
        <v>318</v>
      </c>
      <c r="C3" s="307"/>
      <c r="D3" s="307"/>
      <c r="E3" s="307"/>
      <c r="F3" s="307"/>
      <c r="G3" s="307"/>
      <c r="H3" s="307"/>
      <c r="I3" s="307"/>
      <c r="J3" s="307"/>
    </row>
    <row r="4" spans="1:10" x14ac:dyDescent="0.2">
      <c r="B4" s="307" t="s">
        <v>333</v>
      </c>
      <c r="C4" s="307"/>
      <c r="D4" s="307"/>
      <c r="E4" s="307"/>
      <c r="F4" s="307"/>
      <c r="G4" s="307"/>
      <c r="H4" s="307"/>
      <c r="I4" s="307"/>
      <c r="J4" s="307"/>
    </row>
    <row r="5" spans="1:10" x14ac:dyDescent="0.2">
      <c r="B5" s="307" t="s">
        <v>35</v>
      </c>
      <c r="C5" s="307"/>
      <c r="D5" s="307"/>
      <c r="E5" s="307"/>
      <c r="F5" s="307"/>
      <c r="G5" s="307"/>
      <c r="H5" s="307"/>
      <c r="I5" s="307"/>
      <c r="J5" s="307"/>
    </row>
    <row r="6" spans="1:10" ht="3.75" customHeight="1" x14ac:dyDescent="0.2">
      <c r="B6" s="307"/>
      <c r="C6" s="307"/>
      <c r="D6" s="307"/>
      <c r="E6" s="307"/>
      <c r="F6" s="307"/>
      <c r="G6" s="307"/>
      <c r="H6" s="307"/>
      <c r="I6" s="307"/>
      <c r="J6" s="307"/>
    </row>
    <row r="7" spans="1:10" ht="12" customHeight="1" x14ac:dyDescent="0.2">
      <c r="A7" s="85"/>
      <c r="B7" s="308" t="s">
        <v>157</v>
      </c>
      <c r="C7" s="308"/>
      <c r="D7" s="308"/>
      <c r="E7" s="308" t="s">
        <v>158</v>
      </c>
      <c r="F7" s="308"/>
      <c r="G7" s="308"/>
      <c r="H7" s="308"/>
      <c r="I7" s="308"/>
      <c r="J7" s="309" t="s">
        <v>159</v>
      </c>
    </row>
    <row r="8" spans="1:10" ht="24" x14ac:dyDescent="0.2">
      <c r="A8" s="83"/>
      <c r="B8" s="308"/>
      <c r="C8" s="308"/>
      <c r="D8" s="308"/>
      <c r="E8" s="172" t="s">
        <v>160</v>
      </c>
      <c r="F8" s="154" t="s">
        <v>161</v>
      </c>
      <c r="G8" s="172" t="s">
        <v>162</v>
      </c>
      <c r="H8" s="172" t="s">
        <v>163</v>
      </c>
      <c r="I8" s="172" t="s">
        <v>164</v>
      </c>
      <c r="J8" s="309"/>
    </row>
    <row r="9" spans="1:10" ht="12" customHeight="1" x14ac:dyDescent="0.2">
      <c r="A9" s="83"/>
      <c r="B9" s="308"/>
      <c r="C9" s="308"/>
      <c r="D9" s="308"/>
      <c r="E9" s="172" t="s">
        <v>165</v>
      </c>
      <c r="F9" s="172" t="s">
        <v>166</v>
      </c>
      <c r="G9" s="172" t="s">
        <v>167</v>
      </c>
      <c r="H9" s="172" t="s">
        <v>168</v>
      </c>
      <c r="I9" s="172" t="s">
        <v>169</v>
      </c>
      <c r="J9" s="266" t="s">
        <v>170</v>
      </c>
    </row>
    <row r="10" spans="1:10" ht="12" customHeight="1" x14ac:dyDescent="0.2">
      <c r="A10" s="86"/>
      <c r="B10" s="87"/>
      <c r="C10" s="88"/>
      <c r="D10" s="89"/>
      <c r="E10" s="90"/>
      <c r="F10" s="91"/>
      <c r="G10" s="91"/>
      <c r="H10" s="91"/>
      <c r="I10" s="91"/>
      <c r="J10" s="91"/>
    </row>
    <row r="11" spans="1:10" ht="12" customHeight="1" x14ac:dyDescent="0.2">
      <c r="A11" s="86"/>
      <c r="B11" s="303" t="s">
        <v>41</v>
      </c>
      <c r="C11" s="304"/>
      <c r="D11" s="305"/>
      <c r="E11" s="189">
        <v>0</v>
      </c>
      <c r="F11" s="189">
        <v>0</v>
      </c>
      <c r="G11" s="189">
        <f t="shared" ref="G11:G20" si="0">+E11+F11</f>
        <v>0</v>
      </c>
      <c r="H11" s="189">
        <f t="shared" ref="H11:H16" si="1">+G11</f>
        <v>0</v>
      </c>
      <c r="I11" s="189">
        <v>0</v>
      </c>
      <c r="J11" s="189">
        <f t="shared" ref="J11:J16" si="2">+H11-I11</f>
        <v>0</v>
      </c>
    </row>
    <row r="12" spans="1:10" ht="12" customHeight="1" x14ac:dyDescent="0.2">
      <c r="A12" s="86"/>
      <c r="B12" s="303" t="s">
        <v>155</v>
      </c>
      <c r="C12" s="304"/>
      <c r="D12" s="305"/>
      <c r="E12" s="189">
        <v>0</v>
      </c>
      <c r="F12" s="189">
        <v>0</v>
      </c>
      <c r="G12" s="189">
        <f t="shared" si="0"/>
        <v>0</v>
      </c>
      <c r="H12" s="189">
        <f t="shared" si="1"/>
        <v>0</v>
      </c>
      <c r="I12" s="189">
        <v>0</v>
      </c>
      <c r="J12" s="189">
        <f t="shared" si="2"/>
        <v>0</v>
      </c>
    </row>
    <row r="13" spans="1:10" ht="12" customHeight="1" x14ac:dyDescent="0.2">
      <c r="A13" s="86"/>
      <c r="B13" s="303" t="s">
        <v>45</v>
      </c>
      <c r="C13" s="304"/>
      <c r="D13" s="305"/>
      <c r="E13" s="189">
        <v>0</v>
      </c>
      <c r="F13" s="189">
        <v>0</v>
      </c>
      <c r="G13" s="189">
        <f t="shared" si="0"/>
        <v>0</v>
      </c>
      <c r="H13" s="189">
        <f t="shared" si="1"/>
        <v>0</v>
      </c>
      <c r="I13" s="189">
        <v>0</v>
      </c>
      <c r="J13" s="189">
        <f t="shared" si="2"/>
        <v>0</v>
      </c>
    </row>
    <row r="14" spans="1:10" ht="12" customHeight="1" x14ac:dyDescent="0.2">
      <c r="A14" s="86"/>
      <c r="B14" s="303" t="s">
        <v>47</v>
      </c>
      <c r="C14" s="304"/>
      <c r="D14" s="305"/>
      <c r="E14" s="189">
        <v>0</v>
      </c>
      <c r="F14" s="189">
        <v>0</v>
      </c>
      <c r="G14" s="189">
        <f t="shared" si="0"/>
        <v>0</v>
      </c>
      <c r="H14" s="189">
        <f t="shared" si="1"/>
        <v>0</v>
      </c>
      <c r="I14" s="189">
        <v>0</v>
      </c>
      <c r="J14" s="189">
        <f t="shared" si="2"/>
        <v>0</v>
      </c>
    </row>
    <row r="15" spans="1:10" ht="12" customHeight="1" x14ac:dyDescent="0.2">
      <c r="A15" s="86"/>
      <c r="B15" s="303" t="s">
        <v>171</v>
      </c>
      <c r="C15" s="304"/>
      <c r="D15" s="305"/>
      <c r="E15" s="189">
        <v>0</v>
      </c>
      <c r="F15" s="189">
        <v>0</v>
      </c>
      <c r="G15" s="189">
        <f t="shared" si="0"/>
        <v>0</v>
      </c>
      <c r="H15" s="189">
        <f t="shared" si="1"/>
        <v>0</v>
      </c>
      <c r="I15" s="189">
        <v>0</v>
      </c>
      <c r="J15" s="189">
        <f t="shared" si="2"/>
        <v>0</v>
      </c>
    </row>
    <row r="16" spans="1:10" ht="12" customHeight="1" x14ac:dyDescent="0.2">
      <c r="A16" s="86"/>
      <c r="B16" s="303" t="s">
        <v>172</v>
      </c>
      <c r="C16" s="304"/>
      <c r="D16" s="305"/>
      <c r="E16" s="189">
        <v>0</v>
      </c>
      <c r="F16" s="189">
        <v>0</v>
      </c>
      <c r="G16" s="189">
        <f t="shared" si="0"/>
        <v>0</v>
      </c>
      <c r="H16" s="189">
        <f t="shared" si="1"/>
        <v>0</v>
      </c>
      <c r="I16" s="189">
        <v>0</v>
      </c>
      <c r="J16" s="189">
        <f t="shared" si="2"/>
        <v>0</v>
      </c>
    </row>
    <row r="17" spans="1:13" ht="16.5" customHeight="1" x14ac:dyDescent="0.2">
      <c r="A17" s="86"/>
      <c r="B17" s="310" t="s">
        <v>327</v>
      </c>
      <c r="C17" s="301"/>
      <c r="D17" s="302"/>
      <c r="E17" s="189">
        <v>7983847</v>
      </c>
      <c r="F17" s="189">
        <v>0</v>
      </c>
      <c r="G17" s="189">
        <f>+E17+F17</f>
        <v>7983847</v>
      </c>
      <c r="H17" s="208">
        <v>1859522</v>
      </c>
      <c r="I17" s="208">
        <f>H17</f>
        <v>1859522</v>
      </c>
      <c r="J17" s="269">
        <f>I17-E17</f>
        <v>-6124325</v>
      </c>
      <c r="M17" s="2"/>
    </row>
    <row r="18" spans="1:13" ht="24" customHeight="1" x14ac:dyDescent="0.2">
      <c r="A18" s="86"/>
      <c r="B18" s="310" t="s">
        <v>328</v>
      </c>
      <c r="C18" s="301"/>
      <c r="D18" s="302"/>
      <c r="E18" s="189">
        <v>0</v>
      </c>
      <c r="F18" s="189"/>
      <c r="G18" s="189">
        <v>0</v>
      </c>
      <c r="H18" s="189">
        <f t="shared" ref="H18:H19" si="3">+G18</f>
        <v>0</v>
      </c>
      <c r="I18" s="189">
        <v>0</v>
      </c>
      <c r="J18" s="189">
        <f t="shared" ref="J18:J19" si="4">+H18-I18</f>
        <v>0</v>
      </c>
    </row>
    <row r="19" spans="1:13" ht="22.5" customHeight="1" x14ac:dyDescent="0.2">
      <c r="A19" s="93"/>
      <c r="B19" s="310" t="s">
        <v>329</v>
      </c>
      <c r="C19" s="301"/>
      <c r="D19" s="302"/>
      <c r="E19" s="189">
        <v>0</v>
      </c>
      <c r="F19" s="189">
        <v>0</v>
      </c>
      <c r="G19" s="189">
        <v>0</v>
      </c>
      <c r="H19" s="189">
        <f t="shared" si="3"/>
        <v>0</v>
      </c>
      <c r="I19" s="189">
        <v>0</v>
      </c>
      <c r="J19" s="189">
        <f t="shared" si="4"/>
        <v>0</v>
      </c>
    </row>
    <row r="20" spans="1:13" ht="12" customHeight="1" x14ac:dyDescent="0.2">
      <c r="A20" s="86"/>
      <c r="B20" s="303" t="s">
        <v>174</v>
      </c>
      <c r="C20" s="304"/>
      <c r="D20" s="305"/>
      <c r="E20" s="189">
        <v>0</v>
      </c>
      <c r="F20" s="269">
        <v>0</v>
      </c>
      <c r="G20" s="189">
        <f t="shared" si="0"/>
        <v>0</v>
      </c>
      <c r="H20" s="208">
        <v>0</v>
      </c>
      <c r="I20" s="208">
        <f>H20</f>
        <v>0</v>
      </c>
      <c r="J20" s="269">
        <f>I20-E20</f>
        <v>0</v>
      </c>
    </row>
    <row r="21" spans="1:13" ht="12" customHeight="1" x14ac:dyDescent="0.2">
      <c r="A21" s="86"/>
      <c r="B21" s="94"/>
      <c r="C21" s="95"/>
      <c r="D21" s="96"/>
      <c r="E21" s="198"/>
      <c r="F21" s="199"/>
      <c r="G21" s="199"/>
      <c r="H21" s="271"/>
      <c r="I21" s="271"/>
      <c r="J21" s="199"/>
    </row>
    <row r="22" spans="1:13" ht="12" customHeight="1" x14ac:dyDescent="0.2">
      <c r="A22" s="83"/>
      <c r="B22" s="97"/>
      <c r="C22" s="98"/>
      <c r="D22" s="99" t="s">
        <v>175</v>
      </c>
      <c r="E22" s="200">
        <f>SUM(E11:E20)</f>
        <v>7983847</v>
      </c>
      <c r="F22" s="282">
        <f>SUM(F11:F20)</f>
        <v>0</v>
      </c>
      <c r="G22" s="200">
        <f>SUM(G11:G20)</f>
        <v>7983847</v>
      </c>
      <c r="H22" s="200">
        <f t="shared" ref="H22:I22" si="5">SUM(H11:H20)</f>
        <v>1859522</v>
      </c>
      <c r="I22" s="200">
        <f t="shared" si="5"/>
        <v>1859522</v>
      </c>
      <c r="J22" s="311">
        <f>SUM(J11:J20)</f>
        <v>-6124325</v>
      </c>
    </row>
    <row r="23" spans="1:13" ht="18.75" customHeight="1" x14ac:dyDescent="0.2">
      <c r="A23" s="86"/>
      <c r="B23" s="100"/>
      <c r="C23" s="100"/>
      <c r="D23" s="100"/>
      <c r="E23" s="201"/>
      <c r="F23" s="201"/>
      <c r="G23" s="201"/>
      <c r="H23" s="312" t="s">
        <v>176</v>
      </c>
      <c r="I23" s="313"/>
      <c r="J23" s="311"/>
    </row>
    <row r="24" spans="1:13" ht="12" customHeight="1" x14ac:dyDescent="0.2">
      <c r="A24" s="83"/>
      <c r="B24" s="83"/>
      <c r="C24" s="83"/>
      <c r="D24" s="83"/>
      <c r="E24" s="84"/>
      <c r="F24" s="84"/>
      <c r="G24" s="84"/>
      <c r="H24" s="84"/>
      <c r="I24" s="84"/>
      <c r="J24" s="84"/>
    </row>
    <row r="25" spans="1:13" ht="12" customHeight="1" x14ac:dyDescent="0.2">
      <c r="A25" s="83"/>
      <c r="B25" s="309" t="s">
        <v>177</v>
      </c>
      <c r="C25" s="309"/>
      <c r="D25" s="309"/>
      <c r="E25" s="308" t="s">
        <v>158</v>
      </c>
      <c r="F25" s="308"/>
      <c r="G25" s="308"/>
      <c r="H25" s="308"/>
      <c r="I25" s="308"/>
      <c r="J25" s="309" t="s">
        <v>159</v>
      </c>
    </row>
    <row r="26" spans="1:13" ht="24" x14ac:dyDescent="0.2">
      <c r="A26" s="83"/>
      <c r="B26" s="309"/>
      <c r="C26" s="309"/>
      <c r="D26" s="309"/>
      <c r="E26" s="266" t="s">
        <v>160</v>
      </c>
      <c r="F26" s="154" t="s">
        <v>161</v>
      </c>
      <c r="G26" s="266" t="s">
        <v>162</v>
      </c>
      <c r="H26" s="266" t="s">
        <v>163</v>
      </c>
      <c r="I26" s="266" t="s">
        <v>164</v>
      </c>
      <c r="J26" s="309"/>
    </row>
    <row r="27" spans="1:13" ht="12" customHeight="1" x14ac:dyDescent="0.2">
      <c r="A27" s="83"/>
      <c r="B27" s="309"/>
      <c r="C27" s="309"/>
      <c r="D27" s="309"/>
      <c r="E27" s="266" t="s">
        <v>165</v>
      </c>
      <c r="F27" s="266" t="s">
        <v>166</v>
      </c>
      <c r="G27" s="266" t="s">
        <v>167</v>
      </c>
      <c r="H27" s="266" t="s">
        <v>168</v>
      </c>
      <c r="I27" s="266" t="s">
        <v>169</v>
      </c>
      <c r="J27" s="266" t="s">
        <v>170</v>
      </c>
    </row>
    <row r="28" spans="1:13" ht="12" customHeight="1" x14ac:dyDescent="0.2">
      <c r="A28" s="86"/>
      <c r="B28" s="87"/>
      <c r="C28" s="88"/>
      <c r="D28" s="89"/>
      <c r="E28" s="91"/>
      <c r="F28" s="91"/>
      <c r="G28" s="91"/>
      <c r="H28" s="91"/>
      <c r="I28" s="91"/>
      <c r="J28" s="91"/>
    </row>
    <row r="29" spans="1:13" ht="12" customHeight="1" x14ac:dyDescent="0.2">
      <c r="A29" s="86"/>
      <c r="B29" s="101" t="s">
        <v>330</v>
      </c>
      <c r="C29" s="286"/>
      <c r="D29" s="17"/>
      <c r="E29" s="200">
        <f>+E30+E32+E33+E34+E35+E36+E37</f>
        <v>0</v>
      </c>
      <c r="F29" s="200">
        <f>+F30+F32+F33+F34+F35+F36+F37</f>
        <v>0</v>
      </c>
      <c r="G29" s="200">
        <f>+G30+G32+G33+G34+G35+G36+G37</f>
        <v>0</v>
      </c>
      <c r="H29" s="200">
        <f>+H30+H32+H33+H34+H37</f>
        <v>0</v>
      </c>
      <c r="I29" s="200">
        <f>+I30+I32+I33+I34+I37</f>
        <v>0</v>
      </c>
      <c r="J29" s="200">
        <f>+J30+J32+J33+J34+J35+J36+J37</f>
        <v>0</v>
      </c>
    </row>
    <row r="30" spans="1:13" ht="12" customHeight="1" x14ac:dyDescent="0.2">
      <c r="A30" s="86"/>
      <c r="B30" s="272"/>
      <c r="C30" s="301" t="s">
        <v>41</v>
      </c>
      <c r="D30" s="302"/>
      <c r="E30" s="202">
        <v>0</v>
      </c>
      <c r="F30" s="202">
        <v>0</v>
      </c>
      <c r="G30" s="202">
        <f t="shared" ref="G30:G42" si="6">+E30+F30</f>
        <v>0</v>
      </c>
      <c r="H30" s="202">
        <f>H11</f>
        <v>0</v>
      </c>
      <c r="I30" s="202">
        <f>I11</f>
        <v>0</v>
      </c>
      <c r="J30" s="202">
        <f>+I30-E30</f>
        <v>0</v>
      </c>
    </row>
    <row r="31" spans="1:13" ht="12" customHeight="1" x14ac:dyDescent="0.2">
      <c r="A31" s="86"/>
      <c r="B31" s="272"/>
      <c r="C31" s="301" t="s">
        <v>155</v>
      </c>
      <c r="D31" s="302"/>
      <c r="E31" s="202"/>
      <c r="F31" s="202"/>
      <c r="G31" s="202"/>
      <c r="H31" s="202"/>
      <c r="I31" s="202"/>
      <c r="J31" s="202"/>
    </row>
    <row r="32" spans="1:13" ht="12" customHeight="1" x14ac:dyDescent="0.2">
      <c r="A32" s="86"/>
      <c r="B32" s="272"/>
      <c r="C32" s="301" t="s">
        <v>45</v>
      </c>
      <c r="D32" s="302"/>
      <c r="E32" s="202">
        <v>0</v>
      </c>
      <c r="F32" s="202">
        <v>0</v>
      </c>
      <c r="G32" s="202">
        <f t="shared" si="6"/>
        <v>0</v>
      </c>
      <c r="H32" s="202">
        <f>H13</f>
        <v>0</v>
      </c>
      <c r="I32" s="202">
        <f>I13</f>
        <v>0</v>
      </c>
      <c r="J32" s="202">
        <f t="shared" ref="J32:J46" si="7">+I32-E32</f>
        <v>0</v>
      </c>
    </row>
    <row r="33" spans="1:11" ht="12" customHeight="1" x14ac:dyDescent="0.2">
      <c r="A33" s="86"/>
      <c r="B33" s="272"/>
      <c r="C33" s="301" t="s">
        <v>47</v>
      </c>
      <c r="D33" s="302"/>
      <c r="E33" s="202">
        <v>0</v>
      </c>
      <c r="F33" s="202">
        <v>0</v>
      </c>
      <c r="G33" s="202">
        <f t="shared" si="6"/>
        <v>0</v>
      </c>
      <c r="H33" s="202">
        <f t="shared" ref="H33:H35" si="8">H14</f>
        <v>0</v>
      </c>
      <c r="I33" s="202">
        <f>I14</f>
        <v>0</v>
      </c>
      <c r="J33" s="202">
        <f t="shared" si="7"/>
        <v>0</v>
      </c>
    </row>
    <row r="34" spans="1:11" ht="12" customHeight="1" x14ac:dyDescent="0.2">
      <c r="A34" s="86"/>
      <c r="B34" s="272"/>
      <c r="C34" s="301" t="s">
        <v>171</v>
      </c>
      <c r="D34" s="302"/>
      <c r="E34" s="202">
        <v>0</v>
      </c>
      <c r="F34" s="202">
        <v>0</v>
      </c>
      <c r="G34" s="202">
        <f t="shared" si="6"/>
        <v>0</v>
      </c>
      <c r="H34" s="202">
        <f t="shared" si="8"/>
        <v>0</v>
      </c>
      <c r="I34" s="202">
        <f>I15</f>
        <v>0</v>
      </c>
      <c r="J34" s="202">
        <f t="shared" si="7"/>
        <v>0</v>
      </c>
    </row>
    <row r="35" spans="1:11" ht="12" customHeight="1" x14ac:dyDescent="0.2">
      <c r="A35" s="86"/>
      <c r="B35" s="272"/>
      <c r="C35" s="301" t="s">
        <v>172</v>
      </c>
      <c r="D35" s="302"/>
      <c r="E35" s="202">
        <v>0</v>
      </c>
      <c r="F35" s="202">
        <v>0</v>
      </c>
      <c r="G35" s="202">
        <f t="shared" si="6"/>
        <v>0</v>
      </c>
      <c r="H35" s="202">
        <f t="shared" si="8"/>
        <v>0</v>
      </c>
      <c r="I35" s="202">
        <f>I16</f>
        <v>0</v>
      </c>
      <c r="J35" s="202">
        <f t="shared" si="7"/>
        <v>0</v>
      </c>
    </row>
    <row r="36" spans="1:11" ht="24" customHeight="1" x14ac:dyDescent="0.2">
      <c r="A36" s="86"/>
      <c r="B36" s="272"/>
      <c r="C36" s="301" t="s">
        <v>328</v>
      </c>
      <c r="D36" s="302"/>
      <c r="E36" s="202">
        <v>0</v>
      </c>
      <c r="F36" s="202">
        <v>0</v>
      </c>
      <c r="G36" s="202">
        <f t="shared" si="6"/>
        <v>0</v>
      </c>
      <c r="H36" s="202">
        <f>H18</f>
        <v>0</v>
      </c>
      <c r="I36" s="202">
        <f>I18</f>
        <v>0</v>
      </c>
      <c r="J36" s="202">
        <f t="shared" si="7"/>
        <v>0</v>
      </c>
    </row>
    <row r="37" spans="1:11" ht="24" customHeight="1" x14ac:dyDescent="0.2">
      <c r="A37" s="86"/>
      <c r="B37" s="272"/>
      <c r="C37" s="301" t="s">
        <v>329</v>
      </c>
      <c r="D37" s="302"/>
      <c r="E37" s="231">
        <v>0</v>
      </c>
      <c r="F37" s="231">
        <v>0</v>
      </c>
      <c r="G37" s="231">
        <f t="shared" si="6"/>
        <v>0</v>
      </c>
      <c r="H37" s="231"/>
      <c r="I37" s="231"/>
      <c r="J37" s="202">
        <f t="shared" si="7"/>
        <v>0</v>
      </c>
    </row>
    <row r="38" spans="1:11" ht="4.5" customHeight="1" x14ac:dyDescent="0.2">
      <c r="A38" s="86"/>
      <c r="B38" s="272"/>
      <c r="C38" s="273"/>
      <c r="D38" s="274"/>
      <c r="E38" s="202"/>
      <c r="F38" s="202"/>
      <c r="G38" s="202">
        <f t="shared" si="6"/>
        <v>0</v>
      </c>
      <c r="H38" s="202"/>
      <c r="I38" s="202"/>
      <c r="J38" s="202"/>
    </row>
    <row r="39" spans="1:11" ht="34.5" customHeight="1" x14ac:dyDescent="0.2">
      <c r="A39" s="86"/>
      <c r="B39" s="298" t="s">
        <v>331</v>
      </c>
      <c r="C39" s="299"/>
      <c r="D39" s="300"/>
      <c r="E39" s="200">
        <f>+E40+E42+E43</f>
        <v>7983847</v>
      </c>
      <c r="F39" s="200">
        <f>+F40+F42+F43</f>
        <v>0</v>
      </c>
      <c r="G39" s="200">
        <f t="shared" si="6"/>
        <v>7983847</v>
      </c>
      <c r="H39" s="200">
        <f>+H40+H42+H43</f>
        <v>1859522</v>
      </c>
      <c r="I39" s="200">
        <f>+I40+I42+I43</f>
        <v>1859522</v>
      </c>
      <c r="J39" s="283">
        <f>I39-E39</f>
        <v>-6124325</v>
      </c>
    </row>
    <row r="40" spans="1:11" ht="12" customHeight="1" x14ac:dyDescent="0.2">
      <c r="A40" s="86"/>
      <c r="B40" s="101"/>
      <c r="C40" s="304" t="s">
        <v>155</v>
      </c>
      <c r="D40" s="305"/>
      <c r="E40" s="202">
        <f>E12</f>
        <v>0</v>
      </c>
      <c r="F40" s="202">
        <f>F12</f>
        <v>0</v>
      </c>
      <c r="G40" s="202">
        <f t="shared" si="6"/>
        <v>0</v>
      </c>
      <c r="H40" s="202">
        <f>H12</f>
        <v>0</v>
      </c>
      <c r="I40" s="202">
        <f>I12</f>
        <v>0</v>
      </c>
      <c r="J40" s="202">
        <f t="shared" si="7"/>
        <v>0</v>
      </c>
    </row>
    <row r="41" spans="1:11" ht="12" customHeight="1" x14ac:dyDescent="0.2">
      <c r="A41" s="86"/>
      <c r="B41" s="101"/>
      <c r="C41" s="301" t="s">
        <v>171</v>
      </c>
      <c r="D41" s="302"/>
      <c r="E41" s="202"/>
      <c r="F41" s="202"/>
      <c r="G41" s="202"/>
      <c r="H41" s="202"/>
      <c r="I41" s="202"/>
      <c r="J41" s="275"/>
    </row>
    <row r="42" spans="1:11" ht="23.25" customHeight="1" x14ac:dyDescent="0.2">
      <c r="A42" s="86"/>
      <c r="B42" s="92"/>
      <c r="C42" s="301" t="s">
        <v>332</v>
      </c>
      <c r="D42" s="302"/>
      <c r="E42" s="202">
        <f>E17</f>
        <v>7983847</v>
      </c>
      <c r="F42" s="202">
        <f>F17</f>
        <v>0</v>
      </c>
      <c r="G42" s="202">
        <f t="shared" si="6"/>
        <v>7983847</v>
      </c>
      <c r="H42" s="202">
        <f>H17</f>
        <v>1859522</v>
      </c>
      <c r="I42" s="202">
        <f>I17</f>
        <v>1859522</v>
      </c>
      <c r="J42" s="268">
        <f>I42-E42</f>
        <v>-6124325</v>
      </c>
    </row>
    <row r="43" spans="1:11" ht="24" customHeight="1" x14ac:dyDescent="0.2">
      <c r="A43" s="86"/>
      <c r="B43" s="92"/>
      <c r="C43" s="301" t="s">
        <v>329</v>
      </c>
      <c r="D43" s="302"/>
      <c r="E43" s="231">
        <v>0</v>
      </c>
      <c r="F43" s="231">
        <v>0</v>
      </c>
      <c r="G43" s="231"/>
      <c r="H43" s="231"/>
      <c r="I43" s="231"/>
      <c r="J43" s="202">
        <f t="shared" si="7"/>
        <v>0</v>
      </c>
    </row>
    <row r="44" spans="1:11" s="1" customFormat="1" ht="12" customHeight="1" x14ac:dyDescent="0.2">
      <c r="A44" s="83"/>
      <c r="B44" s="103"/>
      <c r="C44" s="104"/>
      <c r="D44" s="105"/>
      <c r="E44" s="202"/>
      <c r="F44" s="202"/>
      <c r="G44" s="202"/>
      <c r="H44" s="202"/>
      <c r="I44" s="202"/>
      <c r="J44" s="202"/>
      <c r="K44" s="106"/>
    </row>
    <row r="45" spans="1:11" ht="12" customHeight="1" x14ac:dyDescent="0.2">
      <c r="A45" s="86"/>
      <c r="B45" s="101" t="s">
        <v>178</v>
      </c>
      <c r="C45" s="107"/>
      <c r="D45" s="102"/>
      <c r="E45" s="200">
        <f>+E46</f>
        <v>0</v>
      </c>
      <c r="F45" s="200">
        <f>+F46</f>
        <v>0</v>
      </c>
      <c r="G45" s="200">
        <f>+G46</f>
        <v>0</v>
      </c>
      <c r="H45" s="200">
        <f>+H46</f>
        <v>0</v>
      </c>
      <c r="I45" s="200">
        <f>+I46</f>
        <v>0</v>
      </c>
      <c r="J45" s="267">
        <f t="shared" si="7"/>
        <v>0</v>
      </c>
    </row>
    <row r="46" spans="1:11" ht="12" customHeight="1" x14ac:dyDescent="0.2">
      <c r="A46" s="86"/>
      <c r="B46" s="92"/>
      <c r="C46" s="304" t="s">
        <v>174</v>
      </c>
      <c r="D46" s="305"/>
      <c r="E46" s="202">
        <v>0</v>
      </c>
      <c r="F46" s="202">
        <v>0</v>
      </c>
      <c r="G46" s="202">
        <f>+E46+F46</f>
        <v>0</v>
      </c>
      <c r="H46" s="270">
        <f>H20</f>
        <v>0</v>
      </c>
      <c r="I46" s="270">
        <f>I20</f>
        <v>0</v>
      </c>
      <c r="J46" s="268">
        <f t="shared" si="7"/>
        <v>0</v>
      </c>
    </row>
    <row r="47" spans="1:11" ht="12" customHeight="1" x14ac:dyDescent="0.2">
      <c r="A47" s="86"/>
      <c r="B47" s="94"/>
      <c r="C47" s="95"/>
      <c r="D47" s="96"/>
      <c r="E47" s="199"/>
      <c r="F47" s="199"/>
      <c r="G47" s="199"/>
      <c r="H47" s="199"/>
      <c r="I47" s="199"/>
      <c r="J47" s="199"/>
    </row>
    <row r="48" spans="1:11" ht="18" customHeight="1" x14ac:dyDescent="0.2">
      <c r="A48" s="83"/>
      <c r="B48" s="97"/>
      <c r="C48" s="98"/>
      <c r="D48" s="108" t="s">
        <v>175</v>
      </c>
      <c r="E48" s="200">
        <f>+E30+E32+E33+E34+E35+E36+E37+E39+E45</f>
        <v>7983847</v>
      </c>
      <c r="F48" s="200">
        <f>+F30+F32+F33+F34+F35+F36+F37+F39+F45</f>
        <v>0</v>
      </c>
      <c r="G48" s="200">
        <f>+G30+G32+G33+G34+G35+G36+G37+G39+G45</f>
        <v>7983847</v>
      </c>
      <c r="H48" s="200">
        <f>+H30+H32+H33+H34+H35+H36+H37+H39+H45</f>
        <v>1859522</v>
      </c>
      <c r="I48" s="200">
        <f>+I30+I32+I33+I34+I35+I36+I37+I39+I45</f>
        <v>1859522</v>
      </c>
      <c r="J48" s="314">
        <f>+J29+J39+J45</f>
        <v>-6124325</v>
      </c>
    </row>
    <row r="49" spans="1:10" ht="17.25" customHeight="1" x14ac:dyDescent="0.2">
      <c r="A49" s="86"/>
      <c r="B49" s="100"/>
      <c r="C49" s="100"/>
      <c r="D49" s="100"/>
      <c r="E49" s="201"/>
      <c r="F49" s="201"/>
      <c r="G49" s="201"/>
      <c r="H49" s="312" t="s">
        <v>277</v>
      </c>
      <c r="I49" s="313"/>
      <c r="J49" s="315"/>
    </row>
    <row r="50" spans="1:10" ht="17.25" customHeight="1" x14ac:dyDescent="0.2">
      <c r="A50" s="86"/>
      <c r="B50" s="57"/>
      <c r="C50" s="57"/>
      <c r="D50" s="57"/>
      <c r="E50" s="257"/>
      <c r="F50" s="257"/>
      <c r="G50" s="257"/>
      <c r="H50" s="258"/>
      <c r="I50" s="258"/>
      <c r="J50" s="259"/>
    </row>
    <row r="51" spans="1:10" ht="12" customHeight="1" x14ac:dyDescent="0.2">
      <c r="B51" s="318" t="s">
        <v>319</v>
      </c>
      <c r="C51" s="318"/>
      <c r="D51" s="318"/>
      <c r="E51" s="318"/>
      <c r="F51" s="318"/>
      <c r="G51" s="318"/>
      <c r="H51" s="318"/>
      <c r="I51" s="57"/>
      <c r="J51" s="57"/>
    </row>
    <row r="52" spans="1:10" x14ac:dyDescent="0.2">
      <c r="B52" s="318"/>
      <c r="C52" s="318"/>
      <c r="D52" s="318"/>
      <c r="E52" s="318"/>
      <c r="F52" s="318"/>
      <c r="G52" s="318"/>
      <c r="H52" s="318"/>
      <c r="I52" s="8"/>
      <c r="J52" s="8"/>
    </row>
    <row r="53" spans="1:10" x14ac:dyDescent="0.2">
      <c r="B53" s="8"/>
      <c r="C53" s="8"/>
      <c r="D53" s="8"/>
      <c r="E53" s="8"/>
      <c r="F53" s="8"/>
      <c r="G53" s="8"/>
      <c r="H53" s="8"/>
      <c r="I53" s="8"/>
      <c r="J53" s="8"/>
    </row>
    <row r="54" spans="1:10" ht="15" x14ac:dyDescent="0.25">
      <c r="C54" s="1"/>
      <c r="D54" s="1"/>
      <c r="E54" s="1"/>
      <c r="F54" s="232"/>
      <c r="G54" s="1"/>
      <c r="H54" s="1"/>
      <c r="I54" s="1"/>
      <c r="J54" s="1"/>
    </row>
    <row r="55" spans="1:10" x14ac:dyDescent="0.2">
      <c r="C55" s="1"/>
      <c r="D55" s="1"/>
      <c r="E55" s="1"/>
      <c r="F55" s="1"/>
      <c r="G55" s="1"/>
      <c r="H55" s="1"/>
      <c r="I55" s="1"/>
      <c r="J55" s="1"/>
    </row>
    <row r="56" spans="1:10" x14ac:dyDescent="0.2">
      <c r="C56" s="1"/>
      <c r="D56" s="157"/>
      <c r="E56" s="1"/>
      <c r="F56" s="1"/>
      <c r="G56" s="157"/>
      <c r="H56" s="157"/>
      <c r="I56" s="157"/>
      <c r="J56" s="1"/>
    </row>
    <row r="57" spans="1:10" x14ac:dyDescent="0.2">
      <c r="C57" s="1"/>
      <c r="D57" s="158" t="str">
        <f>+ENTE!D10</f>
        <v>ING. JORGE ANTONIO HERBERT ACERO</v>
      </c>
      <c r="E57" s="1"/>
      <c r="F57" s="1"/>
      <c r="G57" s="316" t="str">
        <f>+ENTE!D14</f>
        <v>C.P. SABINO DIAZ MORALES</v>
      </c>
      <c r="H57" s="316"/>
      <c r="I57" s="316"/>
      <c r="J57" s="1"/>
    </row>
    <row r="58" spans="1:10" x14ac:dyDescent="0.2">
      <c r="C58" s="1"/>
      <c r="D58" s="241" t="str">
        <f>+ENTE!D12</f>
        <v>DIRECTOR</v>
      </c>
      <c r="G58" s="317" t="str">
        <f>+ENTE!D16</f>
        <v>CONTADOR GENERAL</v>
      </c>
      <c r="H58" s="317"/>
      <c r="I58" s="317"/>
      <c r="J58" s="1"/>
    </row>
  </sheetData>
  <sheetProtection selectLockedCells="1"/>
  <mergeCells count="43">
    <mergeCell ref="J48:J49"/>
    <mergeCell ref="H49:I49"/>
    <mergeCell ref="G57:I57"/>
    <mergeCell ref="G58:I58"/>
    <mergeCell ref="C42:D42"/>
    <mergeCell ref="C43:D43"/>
    <mergeCell ref="C46:D46"/>
    <mergeCell ref="B51:H51"/>
    <mergeCell ref="B52:H52"/>
    <mergeCell ref="C36:D36"/>
    <mergeCell ref="B20:D20"/>
    <mergeCell ref="J22:J23"/>
    <mergeCell ref="H23:I23"/>
    <mergeCell ref="B25:D27"/>
    <mergeCell ref="E25:I25"/>
    <mergeCell ref="J25:J26"/>
    <mergeCell ref="C30:D30"/>
    <mergeCell ref="C32:D32"/>
    <mergeCell ref="C33:D33"/>
    <mergeCell ref="C34:D34"/>
    <mergeCell ref="C35:D35"/>
    <mergeCell ref="C31:D31"/>
    <mergeCell ref="B14:D14"/>
    <mergeCell ref="B15:D15"/>
    <mergeCell ref="B16:D16"/>
    <mergeCell ref="B17:D17"/>
    <mergeCell ref="B18:D18"/>
    <mergeCell ref="B39:D39"/>
    <mergeCell ref="C41:D41"/>
    <mergeCell ref="B11:D11"/>
    <mergeCell ref="B2:J2"/>
    <mergeCell ref="B3:J3"/>
    <mergeCell ref="B4:J4"/>
    <mergeCell ref="B6:J6"/>
    <mergeCell ref="B7:D9"/>
    <mergeCell ref="E7:I7"/>
    <mergeCell ref="J7:J8"/>
    <mergeCell ref="B5:J5"/>
    <mergeCell ref="C37:D37"/>
    <mergeCell ref="C40:D40"/>
    <mergeCell ref="B19:D19"/>
    <mergeCell ref="B12:D12"/>
    <mergeCell ref="B13:D13"/>
  </mergeCells>
  <printOptions horizontalCentered="1" verticalCentered="1"/>
  <pageMargins left="0.51181102362204722" right="0.70866141732283472" top="0.55118110236220474" bottom="0.55118110236220474" header="0" footer="0"/>
  <pageSetup scale="65" orientation="landscape" r:id="rId1"/>
  <ignoredErrors>
    <ignoredError sqref="G43:G46 J40 J17" formula="1"/>
    <ignoredError sqref="G37:G38" unlockedFormula="1"/>
    <ignoredError sqref="G42 G39:G40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2:K97"/>
  <sheetViews>
    <sheetView showGridLines="0" view="pageBreakPreview" topLeftCell="A49" zoomScale="120" zoomScaleNormal="90" zoomScaleSheetLayoutView="120" workbookViewId="0">
      <selection activeCell="E82" sqref="E82"/>
    </sheetView>
  </sheetViews>
  <sheetFormatPr baseColWidth="10" defaultRowHeight="12" x14ac:dyDescent="0.2"/>
  <cols>
    <col min="1" max="1" width="2.42578125" style="8" customWidth="1"/>
    <col min="2" max="2" width="4.7109375" style="3" customWidth="1"/>
    <col min="3" max="3" width="53.42578125" style="3" customWidth="1"/>
    <col min="4" max="4" width="15.7109375" style="3" customWidth="1"/>
    <col min="5" max="5" width="16.28515625" style="3" customWidth="1"/>
    <col min="6" max="6" width="16.7109375" style="3" customWidth="1"/>
    <col min="7" max="8" width="16" style="3" customWidth="1"/>
    <col min="9" max="9" width="15.28515625" style="3" customWidth="1"/>
    <col min="10" max="10" width="3.7109375" style="8" customWidth="1"/>
    <col min="11" max="16384" width="11.42578125" style="3"/>
  </cols>
  <sheetData>
    <row r="2" spans="2:11" ht="12" customHeight="1" x14ac:dyDescent="0.2">
      <c r="B2" s="306" t="s">
        <v>293</v>
      </c>
      <c r="C2" s="306"/>
      <c r="D2" s="306"/>
      <c r="E2" s="306"/>
      <c r="F2" s="306"/>
      <c r="G2" s="306"/>
      <c r="H2" s="306"/>
      <c r="I2" s="306"/>
    </row>
    <row r="3" spans="2:11" ht="12" customHeight="1" x14ac:dyDescent="0.2">
      <c r="B3" s="307" t="s">
        <v>309</v>
      </c>
      <c r="C3" s="307"/>
      <c r="D3" s="307"/>
      <c r="E3" s="307"/>
      <c r="F3" s="307"/>
      <c r="G3" s="307"/>
      <c r="H3" s="307"/>
      <c r="I3" s="307"/>
    </row>
    <row r="4" spans="2:11" ht="12" customHeight="1" x14ac:dyDescent="0.2">
      <c r="B4" s="222"/>
      <c r="C4" s="327" t="s">
        <v>270</v>
      </c>
      <c r="D4" s="327"/>
      <c r="E4" s="327"/>
      <c r="F4" s="327"/>
      <c r="G4" s="327"/>
      <c r="H4" s="327"/>
      <c r="I4" s="327"/>
    </row>
    <row r="5" spans="2:11" ht="12" customHeight="1" x14ac:dyDescent="0.2">
      <c r="B5" s="307" t="s">
        <v>333</v>
      </c>
      <c r="C5" s="307"/>
      <c r="D5" s="307"/>
      <c r="E5" s="307"/>
      <c r="F5" s="307"/>
      <c r="G5" s="307"/>
      <c r="H5" s="307"/>
      <c r="I5" s="307"/>
    </row>
    <row r="6" spans="2:11" ht="12" customHeight="1" x14ac:dyDescent="0.2">
      <c r="B6" s="307"/>
      <c r="C6" s="307"/>
      <c r="D6" s="307"/>
      <c r="E6" s="307"/>
      <c r="F6" s="307"/>
      <c r="G6" s="307"/>
      <c r="H6" s="307"/>
      <c r="I6" s="307"/>
    </row>
    <row r="7" spans="2:11" s="8" customFormat="1" ht="3.75" customHeight="1" x14ac:dyDescent="0.2"/>
    <row r="8" spans="2:11" x14ac:dyDescent="0.2">
      <c r="B8" s="325" t="s">
        <v>36</v>
      </c>
      <c r="C8" s="325"/>
      <c r="D8" s="326" t="s">
        <v>267</v>
      </c>
      <c r="E8" s="326"/>
      <c r="F8" s="326"/>
      <c r="G8" s="326"/>
      <c r="H8" s="326"/>
      <c r="I8" s="326" t="s">
        <v>274</v>
      </c>
    </row>
    <row r="9" spans="2:11" ht="24" x14ac:dyDescent="0.2">
      <c r="B9" s="325"/>
      <c r="C9" s="325"/>
      <c r="D9" s="168" t="s">
        <v>179</v>
      </c>
      <c r="E9" s="168" t="s">
        <v>180</v>
      </c>
      <c r="F9" s="168" t="s">
        <v>162</v>
      </c>
      <c r="G9" s="260" t="s">
        <v>163</v>
      </c>
      <c r="H9" s="168" t="s">
        <v>181</v>
      </c>
      <c r="I9" s="326"/>
    </row>
    <row r="10" spans="2:11" ht="11.25" customHeight="1" x14ac:dyDescent="0.2">
      <c r="B10" s="325"/>
      <c r="C10" s="325"/>
      <c r="D10" s="168">
        <v>1</v>
      </c>
      <c r="E10" s="168">
        <v>2</v>
      </c>
      <c r="F10" s="168" t="s">
        <v>182</v>
      </c>
      <c r="G10" s="168">
        <v>4</v>
      </c>
      <c r="H10" s="168">
        <v>5</v>
      </c>
      <c r="I10" s="168" t="s">
        <v>183</v>
      </c>
    </row>
    <row r="11" spans="2:11" x14ac:dyDescent="0.2">
      <c r="B11" s="319" t="s">
        <v>156</v>
      </c>
      <c r="C11" s="320"/>
      <c r="D11" s="194">
        <f>SUM(D12:D18)</f>
        <v>6371191</v>
      </c>
      <c r="E11" s="262">
        <f>SUM(E12:E18)</f>
        <v>0</v>
      </c>
      <c r="F11" s="209">
        <f t="shared" ref="F11:F42" si="0">+D11+E11</f>
        <v>6371191</v>
      </c>
      <c r="G11" s="209">
        <f>SUM(G12:G18)</f>
        <v>5644891.7999999998</v>
      </c>
      <c r="H11" s="209">
        <f>SUM(H12:H18)</f>
        <v>4982658.3099999996</v>
      </c>
      <c r="I11" s="209">
        <f t="shared" ref="I11:I50" si="1">+F11-G11</f>
        <v>726299.20000000019</v>
      </c>
      <c r="K11" s="264"/>
    </row>
    <row r="12" spans="2:11" x14ac:dyDescent="0.2">
      <c r="B12" s="125"/>
      <c r="C12" s="126" t="s">
        <v>187</v>
      </c>
      <c r="D12" s="189">
        <v>3062159</v>
      </c>
      <c r="E12" s="261">
        <f>117525+400000</f>
        <v>517525</v>
      </c>
      <c r="F12" s="208">
        <f>D12+E12</f>
        <v>3579684</v>
      </c>
      <c r="G12" s="208">
        <v>3472386</v>
      </c>
      <c r="H12" s="208">
        <f>G12</f>
        <v>3472386</v>
      </c>
      <c r="I12" s="268">
        <f t="shared" ref="I12:I20" si="2">+F12-G12</f>
        <v>107298</v>
      </c>
      <c r="K12" s="264"/>
    </row>
    <row r="13" spans="2:11" x14ac:dyDescent="0.2">
      <c r="B13" s="125"/>
      <c r="C13" s="126" t="s">
        <v>188</v>
      </c>
      <c r="D13" s="189">
        <v>124925</v>
      </c>
      <c r="E13" s="261">
        <v>-117525</v>
      </c>
      <c r="F13" s="208">
        <f t="shared" si="0"/>
        <v>7400</v>
      </c>
      <c r="G13" s="208">
        <v>7399.8</v>
      </c>
      <c r="H13" s="208">
        <f t="shared" ref="H13:H18" si="3">G13</f>
        <v>7399.8</v>
      </c>
      <c r="I13" s="268">
        <f t="shared" si="2"/>
        <v>0.1999999999998181</v>
      </c>
      <c r="K13" s="264"/>
    </row>
    <row r="14" spans="2:11" x14ac:dyDescent="0.2">
      <c r="B14" s="125"/>
      <c r="C14" s="126" t="s">
        <v>189</v>
      </c>
      <c r="D14" s="189">
        <v>1315116</v>
      </c>
      <c r="E14" s="261">
        <v>-400000</v>
      </c>
      <c r="F14" s="208">
        <f t="shared" si="0"/>
        <v>915116</v>
      </c>
      <c r="G14" s="208">
        <v>657249</v>
      </c>
      <c r="H14" s="208">
        <f t="shared" si="3"/>
        <v>657249</v>
      </c>
      <c r="I14" s="268">
        <f t="shared" si="2"/>
        <v>257867</v>
      </c>
    </row>
    <row r="15" spans="2:11" x14ac:dyDescent="0.2">
      <c r="B15" s="125"/>
      <c r="C15" s="126" t="s">
        <v>190</v>
      </c>
      <c r="D15" s="189">
        <v>638312</v>
      </c>
      <c r="E15" s="208">
        <v>48649</v>
      </c>
      <c r="F15" s="208">
        <f t="shared" si="0"/>
        <v>686961</v>
      </c>
      <c r="G15" s="208">
        <v>684023</v>
      </c>
      <c r="H15" s="208">
        <f>684023.51-662234</f>
        <v>21789.510000000009</v>
      </c>
      <c r="I15" s="268">
        <f t="shared" si="2"/>
        <v>2938</v>
      </c>
      <c r="K15" s="264"/>
    </row>
    <row r="16" spans="2:11" x14ac:dyDescent="0.2">
      <c r="B16" s="125"/>
      <c r="C16" s="126" t="s">
        <v>191</v>
      </c>
      <c r="D16" s="189">
        <v>1082030</v>
      </c>
      <c r="E16" s="261">
        <v>0</v>
      </c>
      <c r="F16" s="208">
        <f t="shared" si="0"/>
        <v>1082030</v>
      </c>
      <c r="G16" s="208">
        <v>724996</v>
      </c>
      <c r="H16" s="208">
        <f t="shared" si="3"/>
        <v>724996</v>
      </c>
      <c r="I16" s="268">
        <f t="shared" si="2"/>
        <v>357034</v>
      </c>
    </row>
    <row r="17" spans="2:9" x14ac:dyDescent="0.2">
      <c r="B17" s="125"/>
      <c r="C17" s="126" t="s">
        <v>192</v>
      </c>
      <c r="D17" s="189">
        <v>148649</v>
      </c>
      <c r="E17" s="268">
        <v>-148649</v>
      </c>
      <c r="F17" s="208">
        <f t="shared" si="0"/>
        <v>0</v>
      </c>
      <c r="G17" s="208">
        <v>0</v>
      </c>
      <c r="H17" s="208">
        <f t="shared" si="3"/>
        <v>0</v>
      </c>
      <c r="I17" s="208">
        <f t="shared" si="2"/>
        <v>0</v>
      </c>
    </row>
    <row r="18" spans="2:9" x14ac:dyDescent="0.2">
      <c r="B18" s="125"/>
      <c r="C18" s="126" t="s">
        <v>193</v>
      </c>
      <c r="D18" s="189">
        <v>0</v>
      </c>
      <c r="E18" s="208">
        <v>100000</v>
      </c>
      <c r="F18" s="208">
        <f t="shared" si="0"/>
        <v>100000</v>
      </c>
      <c r="G18" s="208">
        <v>98838</v>
      </c>
      <c r="H18" s="208">
        <f t="shared" si="3"/>
        <v>98838</v>
      </c>
      <c r="I18" s="268">
        <f t="shared" si="2"/>
        <v>1162</v>
      </c>
    </row>
    <row r="19" spans="2:9" x14ac:dyDescent="0.2">
      <c r="B19" s="319" t="s">
        <v>44</v>
      </c>
      <c r="C19" s="320"/>
      <c r="D19" s="194">
        <f>SUM(D20:D28)</f>
        <v>326656</v>
      </c>
      <c r="E19" s="262">
        <f>SUM(E20:E28)</f>
        <v>0</v>
      </c>
      <c r="F19" s="209">
        <f t="shared" si="0"/>
        <v>326656</v>
      </c>
      <c r="G19" s="209">
        <f>SUM(G20:G28)</f>
        <v>127521</v>
      </c>
      <c r="H19" s="209">
        <f>SUM(H20:H28)</f>
        <v>127521</v>
      </c>
      <c r="I19" s="209">
        <f t="shared" si="2"/>
        <v>199135</v>
      </c>
    </row>
    <row r="20" spans="2:9" ht="24" x14ac:dyDescent="0.2">
      <c r="B20" s="125"/>
      <c r="C20" s="126" t="s">
        <v>194</v>
      </c>
      <c r="D20" s="189">
        <v>138656</v>
      </c>
      <c r="E20" s="261">
        <v>0</v>
      </c>
      <c r="F20" s="208">
        <f>D20+E20</f>
        <v>138656</v>
      </c>
      <c r="G20" s="208">
        <v>72883</v>
      </c>
      <c r="H20" s="208">
        <f>G20</f>
        <v>72883</v>
      </c>
      <c r="I20" s="208">
        <f t="shared" si="2"/>
        <v>65773</v>
      </c>
    </row>
    <row r="21" spans="2:9" x14ac:dyDescent="0.2">
      <c r="B21" s="125"/>
      <c r="C21" s="126" t="s">
        <v>195</v>
      </c>
      <c r="D21" s="189">
        <v>48000</v>
      </c>
      <c r="E21" s="261">
        <v>0</v>
      </c>
      <c r="F21" s="208">
        <f t="shared" si="0"/>
        <v>48000</v>
      </c>
      <c r="G21" s="208">
        <v>6856</v>
      </c>
      <c r="H21" s="208">
        <f t="shared" ref="H21:H28" si="4">G21</f>
        <v>6856</v>
      </c>
      <c r="I21" s="208">
        <f t="shared" si="1"/>
        <v>41144</v>
      </c>
    </row>
    <row r="22" spans="2:9" x14ac:dyDescent="0.2">
      <c r="B22" s="125"/>
      <c r="C22" s="126" t="s">
        <v>196</v>
      </c>
      <c r="D22" s="189">
        <v>0</v>
      </c>
      <c r="E22" s="261">
        <v>0</v>
      </c>
      <c r="F22" s="208">
        <f t="shared" si="0"/>
        <v>0</v>
      </c>
      <c r="G22" s="208">
        <v>0</v>
      </c>
      <c r="H22" s="208">
        <f t="shared" si="4"/>
        <v>0</v>
      </c>
      <c r="I22" s="208">
        <f t="shared" si="1"/>
        <v>0</v>
      </c>
    </row>
    <row r="23" spans="2:9" x14ac:dyDescent="0.2">
      <c r="B23" s="125"/>
      <c r="C23" s="126" t="s">
        <v>197</v>
      </c>
      <c r="D23" s="189">
        <v>0</v>
      </c>
      <c r="E23" s="261">
        <v>0</v>
      </c>
      <c r="F23" s="208">
        <f t="shared" si="0"/>
        <v>0</v>
      </c>
      <c r="G23" s="208">
        <v>0</v>
      </c>
      <c r="H23" s="208">
        <f t="shared" si="4"/>
        <v>0</v>
      </c>
      <c r="I23" s="208">
        <f t="shared" si="1"/>
        <v>0</v>
      </c>
    </row>
    <row r="24" spans="2:9" x14ac:dyDescent="0.2">
      <c r="B24" s="125"/>
      <c r="C24" s="126" t="s">
        <v>198</v>
      </c>
      <c r="D24" s="189">
        <v>0</v>
      </c>
      <c r="E24" s="261">
        <v>0</v>
      </c>
      <c r="F24" s="208">
        <f t="shared" si="0"/>
        <v>0</v>
      </c>
      <c r="G24" s="208">
        <v>0</v>
      </c>
      <c r="H24" s="208">
        <f t="shared" si="4"/>
        <v>0</v>
      </c>
      <c r="I24" s="208">
        <f t="shared" si="1"/>
        <v>0</v>
      </c>
    </row>
    <row r="25" spans="2:9" x14ac:dyDescent="0.2">
      <c r="B25" s="125"/>
      <c r="C25" s="126" t="s">
        <v>199</v>
      </c>
      <c r="D25" s="189">
        <v>120000</v>
      </c>
      <c r="E25" s="261">
        <v>0</v>
      </c>
      <c r="F25" s="208">
        <f t="shared" si="0"/>
        <v>120000</v>
      </c>
      <c r="G25" s="208">
        <v>46144</v>
      </c>
      <c r="H25" s="208">
        <f>G25</f>
        <v>46144</v>
      </c>
      <c r="I25" s="208">
        <f t="shared" si="1"/>
        <v>73856</v>
      </c>
    </row>
    <row r="26" spans="2:9" x14ac:dyDescent="0.2">
      <c r="B26" s="125"/>
      <c r="C26" s="126" t="s">
        <v>200</v>
      </c>
      <c r="D26" s="189">
        <v>20000</v>
      </c>
      <c r="E26" s="261">
        <v>0</v>
      </c>
      <c r="F26" s="208">
        <f t="shared" si="0"/>
        <v>20000</v>
      </c>
      <c r="G26" s="208">
        <v>1638</v>
      </c>
      <c r="H26" s="208">
        <f t="shared" si="4"/>
        <v>1638</v>
      </c>
      <c r="I26" s="208">
        <f t="shared" si="1"/>
        <v>18362</v>
      </c>
    </row>
    <row r="27" spans="2:9" x14ac:dyDescent="0.2">
      <c r="B27" s="125"/>
      <c r="C27" s="126" t="s">
        <v>201</v>
      </c>
      <c r="D27" s="189">
        <v>0</v>
      </c>
      <c r="E27" s="261">
        <v>0</v>
      </c>
      <c r="F27" s="208">
        <f t="shared" si="0"/>
        <v>0</v>
      </c>
      <c r="G27" s="208">
        <v>0</v>
      </c>
      <c r="H27" s="208">
        <f t="shared" si="4"/>
        <v>0</v>
      </c>
      <c r="I27" s="208">
        <f t="shared" si="1"/>
        <v>0</v>
      </c>
    </row>
    <row r="28" spans="2:9" x14ac:dyDescent="0.2">
      <c r="B28" s="125"/>
      <c r="C28" s="126" t="s">
        <v>202</v>
      </c>
      <c r="D28" s="189">
        <v>0</v>
      </c>
      <c r="E28" s="261">
        <v>0</v>
      </c>
      <c r="F28" s="208">
        <f t="shared" si="0"/>
        <v>0</v>
      </c>
      <c r="G28" s="208">
        <v>0</v>
      </c>
      <c r="H28" s="208">
        <f t="shared" si="4"/>
        <v>0</v>
      </c>
      <c r="I28" s="208">
        <f t="shared" si="1"/>
        <v>0</v>
      </c>
    </row>
    <row r="29" spans="2:9" x14ac:dyDescent="0.2">
      <c r="B29" s="319" t="s">
        <v>46</v>
      </c>
      <c r="C29" s="320"/>
      <c r="D29" s="194">
        <f>SUM(D30:D38)</f>
        <v>1286000</v>
      </c>
      <c r="E29" s="262">
        <f>SUM(E30:E38)</f>
        <v>0</v>
      </c>
      <c r="F29" s="209">
        <f t="shared" si="0"/>
        <v>1286000</v>
      </c>
      <c r="G29" s="209">
        <f>SUM(G30:G38)</f>
        <v>636946</v>
      </c>
      <c r="H29" s="209">
        <f>SUM(H30:H38)</f>
        <v>636946</v>
      </c>
      <c r="I29" s="209">
        <f t="shared" si="1"/>
        <v>649054</v>
      </c>
    </row>
    <row r="30" spans="2:9" x14ac:dyDescent="0.2">
      <c r="B30" s="125"/>
      <c r="C30" s="126" t="s">
        <v>203</v>
      </c>
      <c r="D30" s="189">
        <v>10000</v>
      </c>
      <c r="E30" s="261">
        <v>0</v>
      </c>
      <c r="F30" s="208">
        <f t="shared" si="0"/>
        <v>10000</v>
      </c>
      <c r="G30" s="208">
        <v>1600</v>
      </c>
      <c r="H30" s="208">
        <f>G30</f>
        <v>1600</v>
      </c>
      <c r="I30" s="208">
        <f t="shared" si="1"/>
        <v>8400</v>
      </c>
    </row>
    <row r="31" spans="2:9" x14ac:dyDescent="0.2">
      <c r="B31" s="125"/>
      <c r="C31" s="126" t="s">
        <v>204</v>
      </c>
      <c r="D31" s="189">
        <v>0</v>
      </c>
      <c r="E31" s="261">
        <v>0</v>
      </c>
      <c r="F31" s="208">
        <f t="shared" si="0"/>
        <v>0</v>
      </c>
      <c r="G31" s="208">
        <v>0</v>
      </c>
      <c r="H31" s="208">
        <f t="shared" ref="H31:H38" si="5">G31</f>
        <v>0</v>
      </c>
      <c r="I31" s="208">
        <f t="shared" si="1"/>
        <v>0</v>
      </c>
    </row>
    <row r="32" spans="2:9" x14ac:dyDescent="0.2">
      <c r="B32" s="125"/>
      <c r="C32" s="126" t="s">
        <v>205</v>
      </c>
      <c r="D32" s="189">
        <v>297000</v>
      </c>
      <c r="E32" s="261">
        <f>29000+80000</f>
        <v>109000</v>
      </c>
      <c r="F32" s="208">
        <f t="shared" si="0"/>
        <v>406000</v>
      </c>
      <c r="G32" s="208">
        <v>400657</v>
      </c>
      <c r="H32" s="208">
        <f t="shared" si="5"/>
        <v>400657</v>
      </c>
      <c r="I32" s="268">
        <f t="shared" si="1"/>
        <v>5343</v>
      </c>
    </row>
    <row r="33" spans="2:9" x14ac:dyDescent="0.2">
      <c r="B33" s="125"/>
      <c r="C33" s="126" t="s">
        <v>206</v>
      </c>
      <c r="D33" s="189">
        <v>629000</v>
      </c>
      <c r="E33" s="261">
        <f>-29000-80000</f>
        <v>-109000</v>
      </c>
      <c r="F33" s="208">
        <f t="shared" si="0"/>
        <v>520000</v>
      </c>
      <c r="G33" s="208">
        <v>61724</v>
      </c>
      <c r="H33" s="208">
        <f t="shared" si="5"/>
        <v>61724</v>
      </c>
      <c r="I33" s="208">
        <f t="shared" si="1"/>
        <v>458276</v>
      </c>
    </row>
    <row r="34" spans="2:9" ht="24" x14ac:dyDescent="0.2">
      <c r="B34" s="125"/>
      <c r="C34" s="126" t="s">
        <v>207</v>
      </c>
      <c r="D34" s="189">
        <v>60000</v>
      </c>
      <c r="E34" s="261">
        <v>0</v>
      </c>
      <c r="F34" s="208">
        <f t="shared" si="0"/>
        <v>60000</v>
      </c>
      <c r="G34" s="208">
        <v>57103</v>
      </c>
      <c r="H34" s="208">
        <f t="shared" si="5"/>
        <v>57103</v>
      </c>
      <c r="I34" s="208">
        <f t="shared" si="1"/>
        <v>2897</v>
      </c>
    </row>
    <row r="35" spans="2:9" x14ac:dyDescent="0.2">
      <c r="B35" s="125"/>
      <c r="C35" s="126" t="s">
        <v>208</v>
      </c>
      <c r="D35" s="189">
        <v>45000</v>
      </c>
      <c r="E35" s="261">
        <v>0</v>
      </c>
      <c r="F35" s="208">
        <f t="shared" si="0"/>
        <v>45000</v>
      </c>
      <c r="G35" s="208">
        <v>12062</v>
      </c>
      <c r="H35" s="208">
        <f t="shared" si="5"/>
        <v>12062</v>
      </c>
      <c r="I35" s="208">
        <f t="shared" si="1"/>
        <v>32938</v>
      </c>
    </row>
    <row r="36" spans="2:9" x14ac:dyDescent="0.2">
      <c r="B36" s="125"/>
      <c r="C36" s="126" t="s">
        <v>209</v>
      </c>
      <c r="D36" s="189">
        <v>70000</v>
      </c>
      <c r="E36" s="261">
        <v>0</v>
      </c>
      <c r="F36" s="208">
        <f t="shared" si="0"/>
        <v>70000</v>
      </c>
      <c r="G36" s="208">
        <v>28127</v>
      </c>
      <c r="H36" s="208">
        <f t="shared" si="5"/>
        <v>28127</v>
      </c>
      <c r="I36" s="208">
        <f t="shared" si="1"/>
        <v>41873</v>
      </c>
    </row>
    <row r="37" spans="2:9" x14ac:dyDescent="0.2">
      <c r="B37" s="125"/>
      <c r="C37" s="126" t="s">
        <v>210</v>
      </c>
      <c r="D37" s="189">
        <v>40000</v>
      </c>
      <c r="E37" s="261">
        <v>0</v>
      </c>
      <c r="F37" s="208">
        <f t="shared" si="0"/>
        <v>40000</v>
      </c>
      <c r="G37" s="208">
        <v>1740</v>
      </c>
      <c r="H37" s="208">
        <f t="shared" si="5"/>
        <v>1740</v>
      </c>
      <c r="I37" s="208">
        <f t="shared" si="1"/>
        <v>38260</v>
      </c>
    </row>
    <row r="38" spans="2:9" x14ac:dyDescent="0.2">
      <c r="B38" s="125"/>
      <c r="C38" s="126" t="s">
        <v>14</v>
      </c>
      <c r="D38" s="189">
        <v>135000</v>
      </c>
      <c r="E38" s="261">
        <v>0</v>
      </c>
      <c r="F38" s="208">
        <f t="shared" si="0"/>
        <v>135000</v>
      </c>
      <c r="G38" s="208">
        <v>73933</v>
      </c>
      <c r="H38" s="208">
        <f t="shared" si="5"/>
        <v>73933</v>
      </c>
      <c r="I38" s="208">
        <f t="shared" si="1"/>
        <v>61067</v>
      </c>
    </row>
    <row r="39" spans="2:9" x14ac:dyDescent="0.2">
      <c r="B39" s="319" t="s">
        <v>173</v>
      </c>
      <c r="C39" s="320"/>
      <c r="D39" s="194">
        <f>SUM(D40:D48)</f>
        <v>0</v>
      </c>
      <c r="E39" s="194">
        <f>SUM(E40:E48)</f>
        <v>0</v>
      </c>
      <c r="F39" s="194">
        <f t="shared" si="0"/>
        <v>0</v>
      </c>
      <c r="G39" s="194">
        <f>SUM(G40:G48)</f>
        <v>0</v>
      </c>
      <c r="H39" s="208">
        <f t="shared" ref="H39:H45" si="6">G39</f>
        <v>0</v>
      </c>
      <c r="I39" s="208">
        <f t="shared" si="1"/>
        <v>0</v>
      </c>
    </row>
    <row r="40" spans="2:9" x14ac:dyDescent="0.2">
      <c r="B40" s="125"/>
      <c r="C40" s="126" t="s">
        <v>51</v>
      </c>
      <c r="D40" s="189">
        <v>0</v>
      </c>
      <c r="E40" s="189">
        <v>0</v>
      </c>
      <c r="F40" s="189">
        <f t="shared" si="0"/>
        <v>0</v>
      </c>
      <c r="G40" s="189">
        <v>0</v>
      </c>
      <c r="H40" s="208">
        <f t="shared" si="6"/>
        <v>0</v>
      </c>
      <c r="I40" s="208">
        <f t="shared" si="1"/>
        <v>0</v>
      </c>
    </row>
    <row r="41" spans="2:9" x14ac:dyDescent="0.2">
      <c r="B41" s="125"/>
      <c r="C41" s="126" t="s">
        <v>53</v>
      </c>
      <c r="D41" s="189">
        <v>0</v>
      </c>
      <c r="E41" s="189">
        <v>0</v>
      </c>
      <c r="F41" s="189">
        <f t="shared" si="0"/>
        <v>0</v>
      </c>
      <c r="G41" s="189">
        <v>0</v>
      </c>
      <c r="H41" s="208">
        <f t="shared" si="6"/>
        <v>0</v>
      </c>
      <c r="I41" s="208">
        <f t="shared" si="1"/>
        <v>0</v>
      </c>
    </row>
    <row r="42" spans="2:9" x14ac:dyDescent="0.2">
      <c r="B42" s="125"/>
      <c r="C42" s="126" t="s">
        <v>55</v>
      </c>
      <c r="D42" s="189">
        <v>0</v>
      </c>
      <c r="E42" s="189">
        <v>0</v>
      </c>
      <c r="F42" s="189">
        <f t="shared" si="0"/>
        <v>0</v>
      </c>
      <c r="G42" s="189">
        <v>0</v>
      </c>
      <c r="H42" s="208">
        <f t="shared" si="6"/>
        <v>0</v>
      </c>
      <c r="I42" s="208">
        <f t="shared" si="1"/>
        <v>0</v>
      </c>
    </row>
    <row r="43" spans="2:9" x14ac:dyDescent="0.2">
      <c r="B43" s="125"/>
      <c r="C43" s="126" t="s">
        <v>56</v>
      </c>
      <c r="D43" s="189">
        <v>0</v>
      </c>
      <c r="E43" s="189">
        <v>0</v>
      </c>
      <c r="F43" s="189">
        <f t="shared" ref="F43:F75" si="7">+D43+E43</f>
        <v>0</v>
      </c>
      <c r="G43" s="189">
        <v>0</v>
      </c>
      <c r="H43" s="208">
        <f t="shared" si="6"/>
        <v>0</v>
      </c>
      <c r="I43" s="208">
        <f t="shared" si="1"/>
        <v>0</v>
      </c>
    </row>
    <row r="44" spans="2:9" x14ac:dyDescent="0.2">
      <c r="B44" s="125"/>
      <c r="C44" s="126" t="s">
        <v>58</v>
      </c>
      <c r="D44" s="189">
        <v>0</v>
      </c>
      <c r="E44" s="189">
        <v>0</v>
      </c>
      <c r="F44" s="189">
        <f t="shared" si="7"/>
        <v>0</v>
      </c>
      <c r="G44" s="189">
        <v>0</v>
      </c>
      <c r="H44" s="208">
        <f t="shared" si="6"/>
        <v>0</v>
      </c>
      <c r="I44" s="208">
        <f t="shared" si="1"/>
        <v>0</v>
      </c>
    </row>
    <row r="45" spans="2:9" x14ac:dyDescent="0.2">
      <c r="B45" s="125"/>
      <c r="C45" s="126" t="s">
        <v>211</v>
      </c>
      <c r="D45" s="189">
        <v>0</v>
      </c>
      <c r="E45" s="189">
        <v>0</v>
      </c>
      <c r="F45" s="189">
        <f t="shared" si="7"/>
        <v>0</v>
      </c>
      <c r="G45" s="189">
        <v>0</v>
      </c>
      <c r="H45" s="208">
        <f t="shared" si="6"/>
        <v>0</v>
      </c>
      <c r="I45" s="208">
        <f t="shared" si="1"/>
        <v>0</v>
      </c>
    </row>
    <row r="46" spans="2:9" x14ac:dyDescent="0.2">
      <c r="B46" s="125"/>
      <c r="C46" s="126" t="s">
        <v>62</v>
      </c>
      <c r="D46" s="189">
        <v>0</v>
      </c>
      <c r="E46" s="189">
        <v>0</v>
      </c>
      <c r="F46" s="189">
        <f t="shared" si="7"/>
        <v>0</v>
      </c>
      <c r="G46" s="189">
        <v>0</v>
      </c>
      <c r="H46" s="189">
        <v>0</v>
      </c>
      <c r="I46" s="208">
        <f t="shared" si="1"/>
        <v>0</v>
      </c>
    </row>
    <row r="47" spans="2:9" x14ac:dyDescent="0.2">
      <c r="B47" s="125"/>
      <c r="C47" s="126" t="s">
        <v>63</v>
      </c>
      <c r="D47" s="189">
        <v>0</v>
      </c>
      <c r="E47" s="189">
        <v>0</v>
      </c>
      <c r="F47" s="189">
        <f t="shared" si="7"/>
        <v>0</v>
      </c>
      <c r="G47" s="189">
        <v>0</v>
      </c>
      <c r="H47" s="189">
        <v>0</v>
      </c>
      <c r="I47" s="208">
        <f t="shared" si="1"/>
        <v>0</v>
      </c>
    </row>
    <row r="48" spans="2:9" x14ac:dyDescent="0.2">
      <c r="B48" s="125"/>
      <c r="C48" s="126" t="s">
        <v>65</v>
      </c>
      <c r="D48" s="189">
        <v>0</v>
      </c>
      <c r="E48" s="189">
        <v>0</v>
      </c>
      <c r="F48" s="189">
        <f t="shared" si="7"/>
        <v>0</v>
      </c>
      <c r="G48" s="189">
        <v>0</v>
      </c>
      <c r="H48" s="189">
        <v>0</v>
      </c>
      <c r="I48" s="208">
        <f t="shared" si="1"/>
        <v>0</v>
      </c>
    </row>
    <row r="49" spans="2:9" x14ac:dyDescent="0.2">
      <c r="B49" s="319" t="s">
        <v>212</v>
      </c>
      <c r="C49" s="320"/>
      <c r="D49" s="194">
        <f>SUM(D50:D58)</f>
        <v>0</v>
      </c>
      <c r="E49" s="194">
        <f>SUM(E50:E58)</f>
        <v>0</v>
      </c>
      <c r="F49" s="194">
        <f t="shared" si="7"/>
        <v>0</v>
      </c>
      <c r="G49" s="194">
        <f>SUM(G50:G58)</f>
        <v>0</v>
      </c>
      <c r="H49" s="194">
        <f>SUM(H50:H58)</f>
        <v>0</v>
      </c>
      <c r="I49" s="208">
        <f t="shared" si="1"/>
        <v>0</v>
      </c>
    </row>
    <row r="50" spans="2:9" x14ac:dyDescent="0.2">
      <c r="B50" s="125"/>
      <c r="C50" s="126" t="s">
        <v>213</v>
      </c>
      <c r="D50" s="189">
        <v>0</v>
      </c>
      <c r="E50" s="189">
        <v>0</v>
      </c>
      <c r="F50" s="189">
        <f t="shared" si="7"/>
        <v>0</v>
      </c>
      <c r="G50" s="189">
        <v>0</v>
      </c>
      <c r="H50" s="189">
        <v>0</v>
      </c>
      <c r="I50" s="208">
        <f t="shared" si="1"/>
        <v>0</v>
      </c>
    </row>
    <row r="51" spans="2:9" x14ac:dyDescent="0.2">
      <c r="B51" s="125"/>
      <c r="C51" s="126" t="s">
        <v>214</v>
      </c>
      <c r="D51" s="189">
        <v>0</v>
      </c>
      <c r="E51" s="189">
        <v>0</v>
      </c>
      <c r="F51" s="189">
        <f t="shared" si="7"/>
        <v>0</v>
      </c>
      <c r="G51" s="189">
        <v>0</v>
      </c>
      <c r="H51" s="189">
        <v>0</v>
      </c>
      <c r="I51" s="189">
        <f t="shared" ref="I51:I74" si="8">+F51-G51</f>
        <v>0</v>
      </c>
    </row>
    <row r="52" spans="2:9" x14ac:dyDescent="0.2">
      <c r="B52" s="125"/>
      <c r="C52" s="126" t="s">
        <v>215</v>
      </c>
      <c r="D52" s="189">
        <v>0</v>
      </c>
      <c r="E52" s="189">
        <v>0</v>
      </c>
      <c r="F52" s="189">
        <f t="shared" si="7"/>
        <v>0</v>
      </c>
      <c r="G52" s="189">
        <v>0</v>
      </c>
      <c r="H52" s="189">
        <v>0</v>
      </c>
      <c r="I52" s="189">
        <f t="shared" si="8"/>
        <v>0</v>
      </c>
    </row>
    <row r="53" spans="2:9" x14ac:dyDescent="0.2">
      <c r="B53" s="125"/>
      <c r="C53" s="126" t="s">
        <v>216</v>
      </c>
      <c r="D53" s="189">
        <v>0</v>
      </c>
      <c r="E53" s="189">
        <v>0</v>
      </c>
      <c r="F53" s="189">
        <f t="shared" si="7"/>
        <v>0</v>
      </c>
      <c r="G53" s="189">
        <v>0</v>
      </c>
      <c r="H53" s="189">
        <v>0</v>
      </c>
      <c r="I53" s="189">
        <f t="shared" si="8"/>
        <v>0</v>
      </c>
    </row>
    <row r="54" spans="2:9" x14ac:dyDescent="0.2">
      <c r="B54" s="125"/>
      <c r="C54" s="126" t="s">
        <v>217</v>
      </c>
      <c r="D54" s="189">
        <v>0</v>
      </c>
      <c r="E54" s="189">
        <v>0</v>
      </c>
      <c r="F54" s="189">
        <f t="shared" si="7"/>
        <v>0</v>
      </c>
      <c r="G54" s="189">
        <v>0</v>
      </c>
      <c r="H54" s="189">
        <v>0</v>
      </c>
      <c r="I54" s="189">
        <f t="shared" si="8"/>
        <v>0</v>
      </c>
    </row>
    <row r="55" spans="2:9" x14ac:dyDescent="0.2">
      <c r="B55" s="125"/>
      <c r="C55" s="126" t="s">
        <v>218</v>
      </c>
      <c r="D55" s="189">
        <v>0</v>
      </c>
      <c r="E55" s="189">
        <v>0</v>
      </c>
      <c r="F55" s="189">
        <f t="shared" si="7"/>
        <v>0</v>
      </c>
      <c r="G55" s="189">
        <v>0</v>
      </c>
      <c r="H55" s="189">
        <v>0</v>
      </c>
      <c r="I55" s="189">
        <f t="shared" si="8"/>
        <v>0</v>
      </c>
    </row>
    <row r="56" spans="2:9" x14ac:dyDescent="0.2">
      <c r="B56" s="125"/>
      <c r="C56" s="126" t="s">
        <v>219</v>
      </c>
      <c r="D56" s="189">
        <v>0</v>
      </c>
      <c r="E56" s="189">
        <v>0</v>
      </c>
      <c r="F56" s="189">
        <f t="shared" si="7"/>
        <v>0</v>
      </c>
      <c r="G56" s="189">
        <v>0</v>
      </c>
      <c r="H56" s="189">
        <v>0</v>
      </c>
      <c r="I56" s="189">
        <f t="shared" si="8"/>
        <v>0</v>
      </c>
    </row>
    <row r="57" spans="2:9" x14ac:dyDescent="0.2">
      <c r="B57" s="125"/>
      <c r="C57" s="126" t="s">
        <v>220</v>
      </c>
      <c r="D57" s="189">
        <v>0</v>
      </c>
      <c r="E57" s="189">
        <v>0</v>
      </c>
      <c r="F57" s="189">
        <f t="shared" si="7"/>
        <v>0</v>
      </c>
      <c r="G57" s="189">
        <v>0</v>
      </c>
      <c r="H57" s="189">
        <v>0</v>
      </c>
      <c r="I57" s="189">
        <f t="shared" si="8"/>
        <v>0</v>
      </c>
    </row>
    <row r="58" spans="2:9" x14ac:dyDescent="0.2">
      <c r="B58" s="125"/>
      <c r="C58" s="126" t="s">
        <v>128</v>
      </c>
      <c r="D58" s="189">
        <v>0</v>
      </c>
      <c r="E58" s="189">
        <v>0</v>
      </c>
      <c r="F58" s="189">
        <f t="shared" si="7"/>
        <v>0</v>
      </c>
      <c r="G58" s="189">
        <v>0</v>
      </c>
      <c r="H58" s="189">
        <v>0</v>
      </c>
      <c r="I58" s="189">
        <f t="shared" si="8"/>
        <v>0</v>
      </c>
    </row>
    <row r="59" spans="2:9" x14ac:dyDescent="0.2">
      <c r="B59" s="319" t="s">
        <v>88</v>
      </c>
      <c r="C59" s="320"/>
      <c r="D59" s="194">
        <f>SUM(D60:D62)</f>
        <v>0</v>
      </c>
      <c r="E59" s="194">
        <f>SUM(E60:E62)</f>
        <v>0</v>
      </c>
      <c r="F59" s="194">
        <f t="shared" si="7"/>
        <v>0</v>
      </c>
      <c r="G59" s="194">
        <f>SUM(G60:G62)</f>
        <v>0</v>
      </c>
      <c r="H59" s="194">
        <f>SUM(H60:H62)</f>
        <v>0</v>
      </c>
      <c r="I59" s="194">
        <f t="shared" si="8"/>
        <v>0</v>
      </c>
    </row>
    <row r="60" spans="2:9" x14ac:dyDescent="0.2">
      <c r="B60" s="125"/>
      <c r="C60" s="126" t="s">
        <v>221</v>
      </c>
      <c r="D60" s="189">
        <v>0</v>
      </c>
      <c r="E60" s="189">
        <v>0</v>
      </c>
      <c r="F60" s="189">
        <f t="shared" si="7"/>
        <v>0</v>
      </c>
      <c r="G60" s="189">
        <v>0</v>
      </c>
      <c r="H60" s="189">
        <v>0</v>
      </c>
      <c r="I60" s="189">
        <f t="shared" si="8"/>
        <v>0</v>
      </c>
    </row>
    <row r="61" spans="2:9" x14ac:dyDescent="0.2">
      <c r="B61" s="125"/>
      <c r="C61" s="126" t="s">
        <v>222</v>
      </c>
      <c r="D61" s="189">
        <v>0</v>
      </c>
      <c r="E61" s="189">
        <v>0</v>
      </c>
      <c r="F61" s="189">
        <f t="shared" si="7"/>
        <v>0</v>
      </c>
      <c r="G61" s="189">
        <v>0</v>
      </c>
      <c r="H61" s="189">
        <v>0</v>
      </c>
      <c r="I61" s="189">
        <f t="shared" si="8"/>
        <v>0</v>
      </c>
    </row>
    <row r="62" spans="2:9" x14ac:dyDescent="0.2">
      <c r="B62" s="125"/>
      <c r="C62" s="126" t="s">
        <v>223</v>
      </c>
      <c r="D62" s="189">
        <v>0</v>
      </c>
      <c r="E62" s="189">
        <v>0</v>
      </c>
      <c r="F62" s="189">
        <f t="shared" si="7"/>
        <v>0</v>
      </c>
      <c r="G62" s="189">
        <v>0</v>
      </c>
      <c r="H62" s="189">
        <f>G62</f>
        <v>0</v>
      </c>
      <c r="I62" s="189">
        <f t="shared" si="8"/>
        <v>0</v>
      </c>
    </row>
    <row r="63" spans="2:9" x14ac:dyDescent="0.2">
      <c r="B63" s="319" t="s">
        <v>224</v>
      </c>
      <c r="C63" s="320"/>
      <c r="D63" s="194">
        <f>SUM(D64:D70)</f>
        <v>0</v>
      </c>
      <c r="E63" s="194">
        <f>SUM(E64:E70)</f>
        <v>0</v>
      </c>
      <c r="F63" s="194">
        <f t="shared" si="7"/>
        <v>0</v>
      </c>
      <c r="G63" s="194">
        <f>SUM(G64:G70)</f>
        <v>0</v>
      </c>
      <c r="H63" s="194">
        <f>SUM(H64:H70)</f>
        <v>0</v>
      </c>
      <c r="I63" s="194">
        <f t="shared" si="8"/>
        <v>0</v>
      </c>
    </row>
    <row r="64" spans="2:9" x14ac:dyDescent="0.2">
      <c r="B64" s="125"/>
      <c r="C64" s="126" t="s">
        <v>225</v>
      </c>
      <c r="D64" s="189">
        <v>0</v>
      </c>
      <c r="E64" s="189">
        <v>0</v>
      </c>
      <c r="F64" s="189">
        <f t="shared" si="7"/>
        <v>0</v>
      </c>
      <c r="G64" s="189">
        <v>0</v>
      </c>
      <c r="H64" s="189">
        <v>0</v>
      </c>
      <c r="I64" s="189">
        <f t="shared" si="8"/>
        <v>0</v>
      </c>
    </row>
    <row r="65" spans="2:9" x14ac:dyDescent="0.2">
      <c r="B65" s="125"/>
      <c r="C65" s="126" t="s">
        <v>226</v>
      </c>
      <c r="D65" s="189">
        <v>0</v>
      </c>
      <c r="E65" s="189">
        <v>0</v>
      </c>
      <c r="F65" s="189">
        <f t="shared" si="7"/>
        <v>0</v>
      </c>
      <c r="G65" s="189">
        <v>0</v>
      </c>
      <c r="H65" s="189">
        <v>0</v>
      </c>
      <c r="I65" s="189">
        <f t="shared" si="8"/>
        <v>0</v>
      </c>
    </row>
    <row r="66" spans="2:9" x14ac:dyDescent="0.2">
      <c r="B66" s="125"/>
      <c r="C66" s="126" t="s">
        <v>227</v>
      </c>
      <c r="D66" s="189">
        <v>0</v>
      </c>
      <c r="E66" s="189">
        <v>0</v>
      </c>
      <c r="F66" s="189">
        <f t="shared" si="7"/>
        <v>0</v>
      </c>
      <c r="G66" s="189">
        <v>0</v>
      </c>
      <c r="H66" s="189">
        <v>0</v>
      </c>
      <c r="I66" s="189">
        <f t="shared" si="8"/>
        <v>0</v>
      </c>
    </row>
    <row r="67" spans="2:9" x14ac:dyDescent="0.2">
      <c r="B67" s="125"/>
      <c r="C67" s="126" t="s">
        <v>228</v>
      </c>
      <c r="D67" s="189">
        <v>0</v>
      </c>
      <c r="E67" s="189">
        <v>0</v>
      </c>
      <c r="F67" s="189">
        <f t="shared" si="7"/>
        <v>0</v>
      </c>
      <c r="G67" s="189">
        <v>0</v>
      </c>
      <c r="H67" s="189">
        <v>0</v>
      </c>
      <c r="I67" s="189">
        <f t="shared" si="8"/>
        <v>0</v>
      </c>
    </row>
    <row r="68" spans="2:9" x14ac:dyDescent="0.2">
      <c r="B68" s="125"/>
      <c r="C68" s="126" t="s">
        <v>229</v>
      </c>
      <c r="D68" s="189">
        <v>0</v>
      </c>
      <c r="E68" s="189">
        <v>0</v>
      </c>
      <c r="F68" s="189">
        <f t="shared" si="7"/>
        <v>0</v>
      </c>
      <c r="G68" s="189">
        <v>0</v>
      </c>
      <c r="H68" s="189">
        <v>0</v>
      </c>
      <c r="I68" s="189">
        <f t="shared" si="8"/>
        <v>0</v>
      </c>
    </row>
    <row r="69" spans="2:9" x14ac:dyDescent="0.2">
      <c r="B69" s="125"/>
      <c r="C69" s="126" t="s">
        <v>230</v>
      </c>
      <c r="D69" s="189">
        <v>0</v>
      </c>
      <c r="E69" s="189">
        <v>0</v>
      </c>
      <c r="F69" s="189">
        <f t="shared" si="7"/>
        <v>0</v>
      </c>
      <c r="G69" s="189">
        <v>0</v>
      </c>
      <c r="H69" s="189">
        <v>0</v>
      </c>
      <c r="I69" s="189">
        <f t="shared" si="8"/>
        <v>0</v>
      </c>
    </row>
    <row r="70" spans="2:9" x14ac:dyDescent="0.2">
      <c r="B70" s="125"/>
      <c r="C70" s="126" t="s">
        <v>231</v>
      </c>
      <c r="D70" s="189">
        <v>0</v>
      </c>
      <c r="E70" s="189">
        <v>0</v>
      </c>
      <c r="F70" s="189">
        <f t="shared" si="7"/>
        <v>0</v>
      </c>
      <c r="G70" s="189">
        <v>0</v>
      </c>
      <c r="H70" s="189">
        <v>0</v>
      </c>
      <c r="I70" s="189">
        <f t="shared" si="8"/>
        <v>0</v>
      </c>
    </row>
    <row r="71" spans="2:9" x14ac:dyDescent="0.2">
      <c r="B71" s="319" t="s">
        <v>59</v>
      </c>
      <c r="C71" s="320"/>
      <c r="D71" s="194">
        <f>SUM(D72:D74)</f>
        <v>0</v>
      </c>
      <c r="E71" s="194">
        <f>SUM(E72:E74)</f>
        <v>0</v>
      </c>
      <c r="F71" s="194">
        <f t="shared" si="7"/>
        <v>0</v>
      </c>
      <c r="G71" s="194">
        <f>SUM(G72:G74)</f>
        <v>0</v>
      </c>
      <c r="H71" s="194">
        <f>SUM(H72:H74)</f>
        <v>0</v>
      </c>
      <c r="I71" s="194">
        <f t="shared" si="8"/>
        <v>0</v>
      </c>
    </row>
    <row r="72" spans="2:9" x14ac:dyDescent="0.2">
      <c r="B72" s="125"/>
      <c r="C72" s="126" t="s">
        <v>69</v>
      </c>
      <c r="D72" s="189">
        <v>0</v>
      </c>
      <c r="E72" s="189">
        <v>0</v>
      </c>
      <c r="F72" s="189">
        <f t="shared" si="7"/>
        <v>0</v>
      </c>
      <c r="G72" s="189">
        <v>0</v>
      </c>
      <c r="H72" s="189">
        <v>0</v>
      </c>
      <c r="I72" s="189">
        <f t="shared" si="8"/>
        <v>0</v>
      </c>
    </row>
    <row r="73" spans="2:9" x14ac:dyDescent="0.2">
      <c r="B73" s="125"/>
      <c r="C73" s="126" t="s">
        <v>71</v>
      </c>
      <c r="D73" s="189">
        <v>0</v>
      </c>
      <c r="E73" s="189">
        <v>0</v>
      </c>
      <c r="F73" s="189">
        <f t="shared" si="7"/>
        <v>0</v>
      </c>
      <c r="G73" s="189">
        <v>0</v>
      </c>
      <c r="H73" s="189">
        <v>0</v>
      </c>
      <c r="I73" s="189">
        <f t="shared" si="8"/>
        <v>0</v>
      </c>
    </row>
    <row r="74" spans="2:9" x14ac:dyDescent="0.2">
      <c r="B74" s="125"/>
      <c r="C74" s="126" t="s">
        <v>73</v>
      </c>
      <c r="D74" s="189">
        <v>0</v>
      </c>
      <c r="E74" s="189">
        <v>0</v>
      </c>
      <c r="F74" s="189">
        <f t="shared" si="7"/>
        <v>0</v>
      </c>
      <c r="G74" s="189">
        <v>0</v>
      </c>
      <c r="H74" s="189">
        <v>0</v>
      </c>
      <c r="I74" s="189">
        <f t="shared" si="8"/>
        <v>0</v>
      </c>
    </row>
    <row r="75" spans="2:9" x14ac:dyDescent="0.2">
      <c r="B75" s="319" t="s">
        <v>232</v>
      </c>
      <c r="C75" s="320"/>
      <c r="D75" s="194">
        <f>SUM(D76:D82)</f>
        <v>23832082</v>
      </c>
      <c r="E75" s="288">
        <f>SUM(E76:E82)</f>
        <v>-23832082</v>
      </c>
      <c r="F75" s="209">
        <f t="shared" si="7"/>
        <v>0</v>
      </c>
      <c r="G75" s="194">
        <f>SUM(G76:G82)</f>
        <v>0</v>
      </c>
      <c r="H75" s="194">
        <f>SUM(H76:H82)</f>
        <v>0</v>
      </c>
      <c r="I75" s="194">
        <f t="shared" ref="I75:I82" si="9">+F75-G75</f>
        <v>0</v>
      </c>
    </row>
    <row r="76" spans="2:9" x14ac:dyDescent="0.2">
      <c r="B76" s="125"/>
      <c r="C76" s="126" t="s">
        <v>233</v>
      </c>
      <c r="D76" s="189">
        <v>0</v>
      </c>
      <c r="E76" s="189">
        <v>0</v>
      </c>
      <c r="F76" s="189">
        <f t="shared" ref="F76:F82" si="10">+D76+E76</f>
        <v>0</v>
      </c>
      <c r="G76" s="189">
        <v>0</v>
      </c>
      <c r="H76" s="189">
        <v>0</v>
      </c>
      <c r="I76" s="189">
        <f t="shared" si="9"/>
        <v>0</v>
      </c>
    </row>
    <row r="77" spans="2:9" x14ac:dyDescent="0.2">
      <c r="B77" s="125"/>
      <c r="C77" s="126" t="s">
        <v>76</v>
      </c>
      <c r="D77" s="189">
        <v>0</v>
      </c>
      <c r="E77" s="189">
        <v>0</v>
      </c>
      <c r="F77" s="189">
        <f t="shared" si="10"/>
        <v>0</v>
      </c>
      <c r="G77" s="189">
        <v>0</v>
      </c>
      <c r="H77" s="189">
        <v>0</v>
      </c>
      <c r="I77" s="189">
        <f t="shared" si="9"/>
        <v>0</v>
      </c>
    </row>
    <row r="78" spans="2:9" x14ac:dyDescent="0.2">
      <c r="B78" s="125"/>
      <c r="C78" s="126" t="s">
        <v>77</v>
      </c>
      <c r="D78" s="189">
        <v>0</v>
      </c>
      <c r="E78" s="189">
        <v>0</v>
      </c>
      <c r="F78" s="189">
        <f t="shared" si="10"/>
        <v>0</v>
      </c>
      <c r="G78" s="189">
        <v>0</v>
      </c>
      <c r="H78" s="189">
        <v>0</v>
      </c>
      <c r="I78" s="189">
        <f t="shared" si="9"/>
        <v>0</v>
      </c>
    </row>
    <row r="79" spans="2:9" x14ac:dyDescent="0.2">
      <c r="B79" s="125"/>
      <c r="C79" s="126" t="s">
        <v>78</v>
      </c>
      <c r="D79" s="189">
        <v>0</v>
      </c>
      <c r="E79" s="189">
        <v>0</v>
      </c>
      <c r="F79" s="189">
        <f t="shared" si="10"/>
        <v>0</v>
      </c>
      <c r="G79" s="189">
        <v>0</v>
      </c>
      <c r="H79" s="189">
        <v>0</v>
      </c>
      <c r="I79" s="189">
        <f t="shared" si="9"/>
        <v>0</v>
      </c>
    </row>
    <row r="80" spans="2:9" x14ac:dyDescent="0.2">
      <c r="B80" s="125"/>
      <c r="C80" s="126" t="s">
        <v>79</v>
      </c>
      <c r="D80" s="189">
        <v>0</v>
      </c>
      <c r="E80" s="189">
        <v>0</v>
      </c>
      <c r="F80" s="189">
        <f t="shared" si="10"/>
        <v>0</v>
      </c>
      <c r="G80" s="189">
        <v>0</v>
      </c>
      <c r="H80" s="189">
        <v>0</v>
      </c>
      <c r="I80" s="189">
        <f t="shared" si="9"/>
        <v>0</v>
      </c>
    </row>
    <row r="81" spans="1:10" x14ac:dyDescent="0.2">
      <c r="B81" s="125"/>
      <c r="C81" s="126" t="s">
        <v>80</v>
      </c>
      <c r="D81" s="189">
        <v>0</v>
      </c>
      <c r="E81" s="189">
        <v>0</v>
      </c>
      <c r="F81" s="189">
        <f t="shared" si="10"/>
        <v>0</v>
      </c>
      <c r="G81" s="189">
        <v>0</v>
      </c>
      <c r="H81" s="189">
        <v>0</v>
      </c>
      <c r="I81" s="189">
        <f t="shared" si="9"/>
        <v>0</v>
      </c>
    </row>
    <row r="82" spans="1:10" x14ac:dyDescent="0.2">
      <c r="B82" s="125"/>
      <c r="C82" s="126" t="s">
        <v>234</v>
      </c>
      <c r="D82" s="189">
        <v>23832082</v>
      </c>
      <c r="E82" s="268">
        <v>-23832082</v>
      </c>
      <c r="F82" s="189">
        <f t="shared" si="10"/>
        <v>0</v>
      </c>
      <c r="G82" s="189">
        <v>0</v>
      </c>
      <c r="H82" s="189">
        <v>0</v>
      </c>
      <c r="I82" s="189">
        <f t="shared" si="9"/>
        <v>0</v>
      </c>
    </row>
    <row r="83" spans="1:10" s="1" customFormat="1" x14ac:dyDescent="0.2">
      <c r="A83" s="106"/>
      <c r="B83" s="127"/>
      <c r="C83" s="128" t="s">
        <v>184</v>
      </c>
      <c r="D83" s="195">
        <f t="shared" ref="D83:F83" si="11">+D11+D19+D29+D39+D49+D59+D63+D71+D75</f>
        <v>31815929</v>
      </c>
      <c r="E83" s="289">
        <f t="shared" si="11"/>
        <v>-23832082</v>
      </c>
      <c r="F83" s="195">
        <f t="shared" si="11"/>
        <v>7983847</v>
      </c>
      <c r="G83" s="195">
        <f>+G11+G19+G29+G39+G49+G59+G63+G71+G75</f>
        <v>6409358.7999999998</v>
      </c>
      <c r="H83" s="195">
        <f>+H11+H19+H29+H39+H49+H59+H63+H71+H75</f>
        <v>5747125.3099999996</v>
      </c>
      <c r="I83" s="195">
        <f>+I11+I19+I29+I39+I49+I59+I63+I71+I75</f>
        <v>1574488.2000000002</v>
      </c>
      <c r="J83" s="106"/>
    </row>
    <row r="84" spans="1:10" x14ac:dyDescent="0.2">
      <c r="B84" s="318"/>
      <c r="C84" s="318"/>
      <c r="D84" s="318"/>
      <c r="E84" s="318"/>
      <c r="F84" s="318"/>
      <c r="G84" s="318"/>
      <c r="H84" s="318"/>
      <c r="I84" s="264"/>
    </row>
    <row r="85" spans="1:10" ht="52.5" hidden="1" customHeight="1" x14ac:dyDescent="0.2">
      <c r="B85" s="323" t="s">
        <v>185</v>
      </c>
      <c r="C85" s="324"/>
      <c r="D85" s="324"/>
      <c r="E85" s="324"/>
      <c r="F85" s="324"/>
      <c r="G85" s="324"/>
      <c r="H85" s="324"/>
      <c r="I85" s="324"/>
    </row>
    <row r="86" spans="1:10" x14ac:dyDescent="0.2">
      <c r="B86" s="318" t="str">
        <f>EAI!B51</f>
        <v>Bajo protesta de decir verdad declaramos que los Estados Presupuestarios son razonablemente correctos y responsabilidad del emisor</v>
      </c>
      <c r="C86" s="318"/>
      <c r="D86" s="318"/>
      <c r="E86" s="318"/>
      <c r="F86" s="318"/>
      <c r="G86" s="318"/>
      <c r="H86" s="318"/>
      <c r="I86" s="123"/>
    </row>
    <row r="87" spans="1:10" x14ac:dyDescent="0.2">
      <c r="B87" s="171"/>
      <c r="C87" s="171"/>
      <c r="D87" s="171"/>
      <c r="E87" s="171"/>
      <c r="F87" s="171"/>
      <c r="G87" s="171"/>
      <c r="H87" s="171"/>
      <c r="I87" s="123"/>
    </row>
    <row r="88" spans="1:10" ht="15" x14ac:dyDescent="0.2">
      <c r="B88" s="171"/>
      <c r="C88" s="171"/>
      <c r="D88" s="171"/>
      <c r="E88" s="234"/>
      <c r="F88" s="171"/>
      <c r="G88" s="265"/>
      <c r="H88" s="265"/>
      <c r="I88" s="123"/>
    </row>
    <row r="89" spans="1:10" x14ac:dyDescent="0.2">
      <c r="B89" s="171"/>
      <c r="C89" s="171"/>
      <c r="D89" s="171"/>
      <c r="E89" s="171"/>
      <c r="F89" s="171"/>
      <c r="G89" s="171"/>
      <c r="H89" s="171"/>
      <c r="I89" s="123"/>
    </row>
    <row r="90" spans="1:10" x14ac:dyDescent="0.2">
      <c r="B90" s="171"/>
      <c r="C90" s="171"/>
      <c r="D90" s="171"/>
      <c r="E90" s="171"/>
      <c r="F90" s="171"/>
      <c r="G90" s="171"/>
      <c r="H90" s="171"/>
      <c r="I90" s="123"/>
    </row>
    <row r="91" spans="1:10" x14ac:dyDescent="0.2">
      <c r="B91" s="171"/>
      <c r="C91" s="171"/>
      <c r="D91" s="171"/>
      <c r="E91" s="171"/>
      <c r="F91" s="171"/>
      <c r="G91" s="171"/>
      <c r="H91" s="171"/>
      <c r="I91" s="123"/>
    </row>
    <row r="92" spans="1:10" x14ac:dyDescent="0.2">
      <c r="B92" s="167"/>
      <c r="C92" s="170"/>
      <c r="D92" s="170"/>
      <c r="E92" s="170"/>
      <c r="F92" s="170"/>
      <c r="G92" s="170"/>
      <c r="H92" s="170"/>
      <c r="I92" s="160"/>
    </row>
    <row r="93" spans="1:10" x14ac:dyDescent="0.2">
      <c r="B93" s="167"/>
      <c r="C93" s="170"/>
      <c r="D93" s="170"/>
      <c r="E93" s="170"/>
      <c r="F93" s="170"/>
      <c r="G93" s="170"/>
      <c r="H93" s="170"/>
      <c r="I93" s="160"/>
    </row>
    <row r="94" spans="1:10" x14ac:dyDescent="0.2">
      <c r="B94" s="167"/>
      <c r="C94" s="163"/>
      <c r="D94" s="170"/>
      <c r="E94" s="170"/>
      <c r="F94" s="163"/>
      <c r="G94" s="163"/>
      <c r="H94" s="163"/>
      <c r="I94" s="162"/>
    </row>
    <row r="95" spans="1:10" ht="15" customHeight="1" x14ac:dyDescent="0.2">
      <c r="C95" s="166" t="str">
        <f>+ENTE!D10</f>
        <v>ING. JORGE ANTONIO HERBERT ACERO</v>
      </c>
      <c r="D95" s="160"/>
      <c r="E95" s="160"/>
      <c r="F95" s="321" t="str">
        <f>+ENTE!D14</f>
        <v>C.P. SABINO DIAZ MORALES</v>
      </c>
      <c r="G95" s="321"/>
      <c r="H95" s="321"/>
      <c r="I95" s="321"/>
    </row>
    <row r="96" spans="1:10" ht="15" customHeight="1" x14ac:dyDescent="0.2">
      <c r="C96" s="246" t="str">
        <f>+ENTE!D12</f>
        <v>DIRECTOR</v>
      </c>
      <c r="D96" s="123"/>
      <c r="E96" s="123"/>
      <c r="F96" s="322" t="str">
        <f>+ENTE!D16</f>
        <v>CONTADOR GENERAL</v>
      </c>
      <c r="G96" s="322"/>
      <c r="H96" s="322"/>
      <c r="I96" s="322"/>
    </row>
    <row r="97" spans="4:9" x14ac:dyDescent="0.2">
      <c r="D97" s="123"/>
      <c r="E97" s="123"/>
      <c r="F97" s="123"/>
      <c r="G97" s="123"/>
      <c r="H97" s="123"/>
      <c r="I97" s="124"/>
    </row>
  </sheetData>
  <sheetProtection selectLockedCells="1"/>
  <mergeCells count="22">
    <mergeCell ref="B19:C19"/>
    <mergeCell ref="B2:I2"/>
    <mergeCell ref="B3:I3"/>
    <mergeCell ref="B5:I5"/>
    <mergeCell ref="B8:C10"/>
    <mergeCell ref="D8:H8"/>
    <mergeCell ref="I8:I9"/>
    <mergeCell ref="B11:C11"/>
    <mergeCell ref="B6:I6"/>
    <mergeCell ref="C4:I4"/>
    <mergeCell ref="B63:C63"/>
    <mergeCell ref="B29:C29"/>
    <mergeCell ref="B39:C39"/>
    <mergeCell ref="B49:C49"/>
    <mergeCell ref="B59:C59"/>
    <mergeCell ref="B71:C71"/>
    <mergeCell ref="B84:H84"/>
    <mergeCell ref="B86:H86"/>
    <mergeCell ref="F95:I95"/>
    <mergeCell ref="F96:I96"/>
    <mergeCell ref="B75:C75"/>
    <mergeCell ref="B85:I85"/>
  </mergeCells>
  <printOptions horizontalCentered="1" verticalCentered="1"/>
  <pageMargins left="0.39370078740157483" right="0.39370078740157483" top="0.55118110236220474" bottom="0.55118110236220474" header="0" footer="0"/>
  <pageSetup scale="61" orientation="portrait" r:id="rId1"/>
  <ignoredErrors>
    <ignoredError sqref="F11 F29 F39 F59:F75 F19 F12:F18 F20 H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J34"/>
  <sheetViews>
    <sheetView showGridLines="0" view="pageBreakPreview" zoomScaleSheetLayoutView="100" workbookViewId="0">
      <selection activeCell="E12" sqref="E12"/>
    </sheetView>
  </sheetViews>
  <sheetFormatPr baseColWidth="10" defaultRowHeight="12" x14ac:dyDescent="0.2"/>
  <cols>
    <col min="1" max="1" width="2.5703125" style="8" customWidth="1"/>
    <col min="2" max="2" width="4.7109375" style="3" customWidth="1"/>
    <col min="3" max="3" width="43.7109375" style="3" customWidth="1"/>
    <col min="4" max="4" width="17" style="3" bestFit="1" customWidth="1"/>
    <col min="5" max="5" width="16.7109375" style="3" customWidth="1"/>
    <col min="6" max="6" width="16.5703125" style="3" customWidth="1"/>
    <col min="7" max="7" width="15.42578125" style="3" customWidth="1"/>
    <col min="8" max="8" width="15.7109375" style="3" customWidth="1"/>
    <col min="9" max="9" width="16" style="3" customWidth="1"/>
    <col min="10" max="10" width="4" style="8" customWidth="1"/>
    <col min="11" max="16384" width="11.42578125" style="3"/>
  </cols>
  <sheetData>
    <row r="1" spans="2:9" s="8" customFormat="1" x14ac:dyDescent="0.2"/>
    <row r="2" spans="2:9" ht="12.75" x14ac:dyDescent="0.2">
      <c r="B2" s="306" t="s">
        <v>293</v>
      </c>
      <c r="C2" s="306"/>
      <c r="D2" s="306"/>
      <c r="E2" s="306"/>
      <c r="F2" s="306"/>
      <c r="G2" s="306"/>
      <c r="H2" s="306"/>
      <c r="I2" s="306"/>
    </row>
    <row r="3" spans="2:9" x14ac:dyDescent="0.2">
      <c r="B3" s="307" t="s">
        <v>309</v>
      </c>
      <c r="C3" s="307"/>
      <c r="D3" s="307"/>
      <c r="E3" s="307"/>
      <c r="F3" s="307"/>
      <c r="G3" s="307"/>
      <c r="H3" s="307"/>
      <c r="I3" s="307"/>
    </row>
    <row r="4" spans="2:9" ht="15" customHeight="1" x14ac:dyDescent="0.2">
      <c r="B4" s="307" t="s">
        <v>310</v>
      </c>
      <c r="C4" s="307"/>
      <c r="D4" s="307"/>
      <c r="E4" s="307"/>
      <c r="F4" s="307"/>
      <c r="G4" s="307"/>
      <c r="H4" s="307"/>
      <c r="I4" s="307"/>
    </row>
    <row r="5" spans="2:9" x14ac:dyDescent="0.2">
      <c r="B5" s="307" t="s">
        <v>333</v>
      </c>
      <c r="C5" s="307"/>
      <c r="D5" s="307"/>
      <c r="E5" s="307"/>
      <c r="F5" s="307"/>
      <c r="G5" s="307"/>
      <c r="H5" s="307"/>
      <c r="I5" s="307"/>
    </row>
    <row r="6" spans="2:9" x14ac:dyDescent="0.2">
      <c r="B6" s="173"/>
      <c r="C6" s="307" t="s">
        <v>35</v>
      </c>
      <c r="D6" s="307"/>
      <c r="E6" s="307"/>
      <c r="F6" s="307"/>
      <c r="G6" s="307"/>
      <c r="H6" s="307"/>
      <c r="I6" s="307"/>
    </row>
    <row r="7" spans="2:9" s="8" customFormat="1" ht="2.25" customHeight="1" x14ac:dyDescent="0.2"/>
    <row r="8" spans="2:9" x14ac:dyDescent="0.2">
      <c r="B8" s="328" t="s">
        <v>36</v>
      </c>
      <c r="C8" s="329"/>
      <c r="D8" s="326" t="s">
        <v>267</v>
      </c>
      <c r="E8" s="326"/>
      <c r="F8" s="326"/>
      <c r="G8" s="326"/>
      <c r="H8" s="326"/>
      <c r="I8" s="326" t="s">
        <v>274</v>
      </c>
    </row>
    <row r="9" spans="2:9" ht="24" x14ac:dyDescent="0.2">
      <c r="B9" s="330"/>
      <c r="C9" s="331"/>
      <c r="D9" s="175" t="s">
        <v>179</v>
      </c>
      <c r="E9" s="175" t="s">
        <v>180</v>
      </c>
      <c r="F9" s="175" t="s">
        <v>162</v>
      </c>
      <c r="G9" s="175" t="s">
        <v>163</v>
      </c>
      <c r="H9" s="175" t="s">
        <v>181</v>
      </c>
      <c r="I9" s="326"/>
    </row>
    <row r="10" spans="2:9" x14ac:dyDescent="0.2">
      <c r="B10" s="332"/>
      <c r="C10" s="333"/>
      <c r="D10" s="175">
        <v>1</v>
      </c>
      <c r="E10" s="175">
        <v>2</v>
      </c>
      <c r="F10" s="175" t="s">
        <v>182</v>
      </c>
      <c r="G10" s="175">
        <v>4</v>
      </c>
      <c r="H10" s="175">
        <v>5</v>
      </c>
      <c r="I10" s="175" t="s">
        <v>183</v>
      </c>
    </row>
    <row r="11" spans="2:9" x14ac:dyDescent="0.2">
      <c r="B11" s="117"/>
      <c r="C11" s="118"/>
      <c r="D11" s="119"/>
      <c r="E11" s="119"/>
      <c r="F11" s="119"/>
      <c r="G11" s="119"/>
      <c r="H11" s="119"/>
      <c r="I11" s="119"/>
    </row>
    <row r="12" spans="2:9" x14ac:dyDescent="0.2">
      <c r="B12" s="110"/>
      <c r="C12" s="177" t="s">
        <v>5</v>
      </c>
      <c r="D12" s="189">
        <f>COG!D83</f>
        <v>31815929</v>
      </c>
      <c r="E12" s="268">
        <f>COG!E83</f>
        <v>-23832082</v>
      </c>
      <c r="F12" s="208">
        <f>+D12+E12</f>
        <v>7983847</v>
      </c>
      <c r="G12" s="208">
        <f>COG!G83</f>
        <v>6409358.7999999998</v>
      </c>
      <c r="H12" s="208">
        <f>COG!H83</f>
        <v>5747125.3099999996</v>
      </c>
      <c r="I12" s="261">
        <f>F12-G12</f>
        <v>1574488.2000000002</v>
      </c>
    </row>
    <row r="13" spans="2:9" x14ac:dyDescent="0.2">
      <c r="B13" s="110"/>
      <c r="C13" s="169"/>
      <c r="D13" s="190"/>
      <c r="E13" s="268"/>
      <c r="F13" s="190"/>
      <c r="G13" s="190"/>
      <c r="H13" s="190"/>
      <c r="I13" s="190"/>
    </row>
    <row r="14" spans="2:9" x14ac:dyDescent="0.2">
      <c r="B14" s="120"/>
      <c r="C14" s="177" t="s">
        <v>6</v>
      </c>
      <c r="D14" s="189">
        <v>0</v>
      </c>
      <c r="E14" s="189">
        <v>0</v>
      </c>
      <c r="F14" s="189">
        <f>+D14+E14</f>
        <v>0</v>
      </c>
      <c r="G14" s="189">
        <v>0</v>
      </c>
      <c r="H14" s="189">
        <v>0</v>
      </c>
      <c r="I14" s="189">
        <f>+F14-G14</f>
        <v>0</v>
      </c>
    </row>
    <row r="15" spans="2:9" x14ac:dyDescent="0.2">
      <c r="B15" s="110"/>
      <c r="C15" s="169"/>
      <c r="D15" s="190"/>
      <c r="E15" s="190"/>
      <c r="F15" s="190"/>
      <c r="G15" s="190"/>
      <c r="H15" s="190"/>
      <c r="I15" s="190"/>
    </row>
    <row r="16" spans="2:9" x14ac:dyDescent="0.2">
      <c r="B16" s="120"/>
      <c r="C16" s="177" t="s">
        <v>186</v>
      </c>
      <c r="D16" s="189">
        <v>0</v>
      </c>
      <c r="E16" s="189">
        <v>0</v>
      </c>
      <c r="F16" s="189">
        <f>+D16+E16</f>
        <v>0</v>
      </c>
      <c r="G16" s="189">
        <v>0</v>
      </c>
      <c r="H16" s="189">
        <v>0</v>
      </c>
      <c r="I16" s="189">
        <f>+F16-G16</f>
        <v>0</v>
      </c>
    </row>
    <row r="17" spans="1:10" x14ac:dyDescent="0.2">
      <c r="B17" s="120"/>
      <c r="C17" s="177"/>
      <c r="D17" s="189"/>
      <c r="E17" s="189"/>
      <c r="F17" s="189"/>
      <c r="G17" s="189"/>
      <c r="H17" s="189"/>
      <c r="I17" s="189"/>
    </row>
    <row r="18" spans="1:10" x14ac:dyDescent="0.2">
      <c r="B18" s="120"/>
      <c r="C18" s="177" t="s">
        <v>58</v>
      </c>
      <c r="D18" s="189">
        <v>0</v>
      </c>
      <c r="E18" s="189">
        <v>0</v>
      </c>
      <c r="F18" s="189">
        <f>+D18+E18</f>
        <v>0</v>
      </c>
      <c r="G18" s="189">
        <v>0</v>
      </c>
      <c r="H18" s="189">
        <v>0</v>
      </c>
      <c r="I18" s="189">
        <f>+F18-G18</f>
        <v>0</v>
      </c>
    </row>
    <row r="19" spans="1:10" x14ac:dyDescent="0.2">
      <c r="B19" s="120"/>
      <c r="C19" s="177"/>
      <c r="D19" s="189"/>
      <c r="E19" s="189"/>
      <c r="F19" s="189"/>
      <c r="G19" s="189"/>
      <c r="H19" s="189"/>
      <c r="I19" s="189"/>
    </row>
    <row r="20" spans="1:10" x14ac:dyDescent="0.2">
      <c r="B20" s="120"/>
      <c r="C20" s="177" t="s">
        <v>69</v>
      </c>
      <c r="D20" s="189">
        <v>0</v>
      </c>
      <c r="E20" s="189">
        <v>0</v>
      </c>
      <c r="F20" s="189">
        <f>+D20+E20</f>
        <v>0</v>
      </c>
      <c r="G20" s="189">
        <v>0</v>
      </c>
      <c r="H20" s="189">
        <v>0</v>
      </c>
      <c r="I20" s="189">
        <f>+F20-G20</f>
        <v>0</v>
      </c>
    </row>
    <row r="21" spans="1:10" x14ac:dyDescent="0.2">
      <c r="B21" s="121"/>
      <c r="C21" s="122"/>
      <c r="D21" s="191"/>
      <c r="E21" s="191"/>
      <c r="F21" s="191"/>
      <c r="G21" s="191"/>
      <c r="H21" s="191"/>
      <c r="I21" s="191"/>
    </row>
    <row r="22" spans="1:10" s="1" customFormat="1" x14ac:dyDescent="0.2">
      <c r="A22" s="106"/>
      <c r="B22" s="121"/>
      <c r="C22" s="122" t="s">
        <v>184</v>
      </c>
      <c r="D22" s="192">
        <f t="shared" ref="D22:I22" si="0">+D12+D14+D16+D18+D20</f>
        <v>31815929</v>
      </c>
      <c r="E22" s="289">
        <f t="shared" si="0"/>
        <v>-23832082</v>
      </c>
      <c r="F22" s="192">
        <f t="shared" si="0"/>
        <v>7983847</v>
      </c>
      <c r="G22" s="192">
        <f t="shared" si="0"/>
        <v>6409358.7999999998</v>
      </c>
      <c r="H22" s="192">
        <f t="shared" si="0"/>
        <v>5747125.3099999996</v>
      </c>
      <c r="I22" s="192">
        <f t="shared" si="0"/>
        <v>1574488.2000000002</v>
      </c>
      <c r="J22" s="106"/>
    </row>
    <row r="23" spans="1:10" ht="52.5" hidden="1" customHeight="1" x14ac:dyDescent="0.2">
      <c r="B23" s="323" t="s">
        <v>185</v>
      </c>
      <c r="C23" s="324"/>
      <c r="D23" s="324"/>
      <c r="E23" s="324"/>
      <c r="F23" s="324"/>
      <c r="G23" s="324"/>
      <c r="H23" s="324"/>
      <c r="I23" s="324"/>
    </row>
    <row r="24" spans="1:10" x14ac:dyDescent="0.2">
      <c r="B24" s="318"/>
      <c r="C24" s="318"/>
      <c r="D24" s="318"/>
      <c r="E24" s="318"/>
      <c r="F24" s="318"/>
      <c r="G24" s="318"/>
      <c r="H24" s="318"/>
      <c r="I24" s="123"/>
    </row>
    <row r="25" spans="1:10" x14ac:dyDescent="0.2">
      <c r="B25" s="318" t="str">
        <f>COG!B86</f>
        <v>Bajo protesta de decir verdad declaramos que los Estados Presupuestarios son razonablemente correctos y responsabilidad del emisor</v>
      </c>
      <c r="C25" s="318"/>
      <c r="D25" s="318"/>
      <c r="E25" s="318"/>
      <c r="F25" s="318"/>
      <c r="G25" s="318"/>
      <c r="H25" s="318"/>
      <c r="I25" s="123"/>
    </row>
    <row r="26" spans="1:10" x14ac:dyDescent="0.2">
      <c r="D26" s="123"/>
      <c r="E26" s="123"/>
      <c r="F26" s="124"/>
      <c r="G26" s="123"/>
      <c r="H26" s="123"/>
      <c r="I26" s="123"/>
    </row>
    <row r="27" spans="1:10" x14ac:dyDescent="0.2">
      <c r="D27" s="123"/>
      <c r="E27" s="123"/>
      <c r="F27" s="124"/>
      <c r="G27" s="123"/>
      <c r="H27" s="123"/>
      <c r="I27" s="123"/>
    </row>
    <row r="28" spans="1:10" ht="15" x14ac:dyDescent="0.25">
      <c r="D28" s="123"/>
      <c r="E28" s="235"/>
      <c r="F28" s="124"/>
      <c r="G28" s="123"/>
      <c r="H28" s="123"/>
      <c r="I28" s="123"/>
    </row>
    <row r="29" spans="1:10" x14ac:dyDescent="0.2">
      <c r="D29" s="123"/>
      <c r="E29" s="123"/>
      <c r="F29" s="124"/>
      <c r="G29" s="123"/>
      <c r="H29" s="123"/>
      <c r="I29" s="123"/>
    </row>
    <row r="30" spans="1:10" x14ac:dyDescent="0.2">
      <c r="C30" s="1"/>
      <c r="D30" s="160"/>
      <c r="E30" s="160"/>
      <c r="F30" s="161"/>
      <c r="G30" s="160"/>
      <c r="H30" s="160"/>
      <c r="I30" s="160"/>
    </row>
    <row r="31" spans="1:10" x14ac:dyDescent="0.2">
      <c r="C31" s="157"/>
      <c r="D31" s="162"/>
      <c r="E31" s="160"/>
      <c r="F31" s="242"/>
      <c r="G31" s="162"/>
      <c r="H31" s="162"/>
      <c r="I31" s="197"/>
    </row>
    <row r="32" spans="1:10" ht="15" customHeight="1" x14ac:dyDescent="0.2">
      <c r="C32" s="316" t="str">
        <f>+ENTE!D10</f>
        <v>ING. JORGE ANTONIO HERBERT ACERO</v>
      </c>
      <c r="D32" s="316"/>
      <c r="E32" s="160"/>
      <c r="F32" s="336" t="str">
        <f>+ENTE!D14</f>
        <v>C.P. SABINO DIAZ MORALES</v>
      </c>
      <c r="G32" s="321"/>
      <c r="H32" s="321"/>
      <c r="I32" s="336"/>
    </row>
    <row r="33" spans="3:9" ht="15" customHeight="1" x14ac:dyDescent="0.2">
      <c r="C33" s="335" t="str">
        <f>+ENTE!D12</f>
        <v>DIRECTOR</v>
      </c>
      <c r="D33" s="335"/>
      <c r="E33" s="160"/>
      <c r="F33" s="334" t="str">
        <f>+ENTE!D16</f>
        <v>CONTADOR GENERAL</v>
      </c>
      <c r="G33" s="334"/>
      <c r="H33" s="334"/>
      <c r="I33" s="334"/>
    </row>
    <row r="34" spans="3:9" x14ac:dyDescent="0.2">
      <c r="C34" s="1"/>
      <c r="D34" s="160"/>
      <c r="E34" s="160"/>
      <c r="F34" s="160"/>
      <c r="G34" s="160"/>
      <c r="H34" s="160"/>
      <c r="I34" s="161"/>
    </row>
  </sheetData>
  <sheetProtection selectLockedCells="1"/>
  <mergeCells count="15">
    <mergeCell ref="F33:I33"/>
    <mergeCell ref="C33:D33"/>
    <mergeCell ref="B24:H24"/>
    <mergeCell ref="C32:D32"/>
    <mergeCell ref="F32:I32"/>
    <mergeCell ref="B25:H25"/>
    <mergeCell ref="B23:I23"/>
    <mergeCell ref="B2:I2"/>
    <mergeCell ref="B3:I3"/>
    <mergeCell ref="B5:I5"/>
    <mergeCell ref="B8:C10"/>
    <mergeCell ref="D8:H8"/>
    <mergeCell ref="I8:I9"/>
    <mergeCell ref="C6:I6"/>
    <mergeCell ref="B4:I4"/>
  </mergeCells>
  <printOptions horizontalCentered="1"/>
  <pageMargins left="0.51181102362204722" right="0.51181102362204722" top="0.55118110236220474" bottom="0.55118110236220474" header="0" footer="0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N38"/>
  <sheetViews>
    <sheetView showGridLines="0" view="pageBreakPreview" zoomScale="120" zoomScaleSheetLayoutView="120" workbookViewId="0">
      <selection activeCell="F20" sqref="F20"/>
    </sheetView>
  </sheetViews>
  <sheetFormatPr baseColWidth="10" defaultRowHeight="12" x14ac:dyDescent="0.2"/>
  <cols>
    <col min="1" max="1" width="2.28515625" style="8" customWidth="1"/>
    <col min="2" max="2" width="4.7109375" style="3" customWidth="1"/>
    <col min="3" max="3" width="52.5703125" style="3" customWidth="1"/>
    <col min="4" max="9" width="12.7109375" style="3" customWidth="1"/>
    <col min="10" max="10" width="3.28515625" style="3" customWidth="1"/>
    <col min="11" max="11" width="12" style="263" customWidth="1"/>
    <col min="12" max="13" width="11.42578125" style="263" customWidth="1"/>
    <col min="14" max="19" width="11.42578125" style="3" customWidth="1"/>
    <col min="20" max="16384" width="11.42578125" style="3"/>
  </cols>
  <sheetData>
    <row r="1" spans="1:14" s="8" customFormat="1" x14ac:dyDescent="0.2"/>
    <row r="2" spans="1:14" ht="12.75" x14ac:dyDescent="0.2">
      <c r="B2" s="339" t="s">
        <v>293</v>
      </c>
      <c r="C2" s="339"/>
      <c r="D2" s="339"/>
      <c r="E2" s="339"/>
      <c r="F2" s="339"/>
      <c r="G2" s="339"/>
      <c r="H2" s="339"/>
      <c r="I2" s="339"/>
      <c r="J2" s="156"/>
      <c r="K2" s="3"/>
      <c r="L2" s="3"/>
      <c r="M2" s="3"/>
    </row>
    <row r="3" spans="1:14" x14ac:dyDescent="0.2">
      <c r="B3" s="307" t="s">
        <v>309</v>
      </c>
      <c r="C3" s="307"/>
      <c r="D3" s="307"/>
      <c r="E3" s="307"/>
      <c r="F3" s="307"/>
      <c r="G3" s="307"/>
      <c r="H3" s="307"/>
      <c r="I3" s="307"/>
      <c r="K3" s="3"/>
      <c r="L3" s="3"/>
      <c r="M3" s="3"/>
    </row>
    <row r="4" spans="1:14" ht="15" customHeight="1" x14ac:dyDescent="0.2">
      <c r="B4" s="340" t="s">
        <v>271</v>
      </c>
      <c r="C4" s="340"/>
      <c r="D4" s="340"/>
      <c r="E4" s="340"/>
      <c r="F4" s="340"/>
      <c r="G4" s="340"/>
      <c r="H4" s="340"/>
      <c r="I4" s="340"/>
      <c r="K4" s="3"/>
      <c r="L4" s="3"/>
      <c r="M4" s="3"/>
    </row>
    <row r="5" spans="1:14" x14ac:dyDescent="0.2">
      <c r="B5" s="307" t="s">
        <v>333</v>
      </c>
      <c r="C5" s="307"/>
      <c r="D5" s="307"/>
      <c r="E5" s="307"/>
      <c r="F5" s="307"/>
      <c r="G5" s="307"/>
      <c r="H5" s="307"/>
      <c r="I5" s="307"/>
      <c r="K5" s="3"/>
      <c r="L5" s="3"/>
      <c r="M5" s="3"/>
    </row>
    <row r="6" spans="1:14" x14ac:dyDescent="0.2">
      <c r="B6" s="307" t="s">
        <v>35</v>
      </c>
      <c r="C6" s="307"/>
      <c r="D6" s="307"/>
      <c r="E6" s="307"/>
      <c r="F6" s="307"/>
      <c r="G6" s="307"/>
      <c r="H6" s="307"/>
      <c r="I6" s="307"/>
      <c r="K6" s="3"/>
      <c r="L6" s="3"/>
      <c r="M6" s="3"/>
    </row>
    <row r="7" spans="1:14" x14ac:dyDescent="0.2">
      <c r="B7" s="337" t="s">
        <v>36</v>
      </c>
      <c r="C7" s="337"/>
      <c r="D7" s="338" t="s">
        <v>267</v>
      </c>
      <c r="E7" s="338"/>
      <c r="F7" s="338"/>
      <c r="G7" s="338"/>
      <c r="H7" s="338"/>
      <c r="I7" s="338" t="s">
        <v>274</v>
      </c>
      <c r="K7" s="8"/>
      <c r="L7" s="8"/>
      <c r="M7" s="8"/>
      <c r="N7" s="8"/>
    </row>
    <row r="8" spans="1:14" ht="24" x14ac:dyDescent="0.2">
      <c r="B8" s="337"/>
      <c r="C8" s="337"/>
      <c r="D8" s="109" t="s">
        <v>179</v>
      </c>
      <c r="E8" s="109" t="s">
        <v>180</v>
      </c>
      <c r="F8" s="109" t="s">
        <v>162</v>
      </c>
      <c r="G8" s="109" t="s">
        <v>163</v>
      </c>
      <c r="H8" s="109" t="s">
        <v>181</v>
      </c>
      <c r="I8" s="338"/>
      <c r="K8" s="8"/>
      <c r="L8" s="8"/>
      <c r="M8" s="8"/>
      <c r="N8" s="8"/>
    </row>
    <row r="9" spans="1:14" x14ac:dyDescent="0.2">
      <c r="B9" s="337"/>
      <c r="C9" s="337"/>
      <c r="D9" s="109">
        <v>1</v>
      </c>
      <c r="E9" s="109">
        <v>2</v>
      </c>
      <c r="F9" s="109" t="s">
        <v>182</v>
      </c>
      <c r="G9" s="109">
        <v>4</v>
      </c>
      <c r="H9" s="109">
        <v>5</v>
      </c>
      <c r="I9" s="109" t="s">
        <v>183</v>
      </c>
      <c r="K9" s="8"/>
      <c r="L9" s="8"/>
      <c r="M9" s="8"/>
      <c r="N9" s="8"/>
    </row>
    <row r="10" spans="1:14" x14ac:dyDescent="0.2">
      <c r="B10" s="110"/>
      <c r="C10" s="111"/>
      <c r="D10" s="112"/>
      <c r="E10" s="112"/>
      <c r="F10" s="112"/>
      <c r="G10" s="112"/>
      <c r="H10" s="112"/>
      <c r="I10" s="112"/>
      <c r="K10" s="8"/>
      <c r="L10" s="8"/>
      <c r="M10" s="8"/>
      <c r="N10" s="8"/>
    </row>
    <row r="11" spans="1:14" s="1" customFormat="1" x14ac:dyDescent="0.2">
      <c r="A11" s="106"/>
      <c r="B11" s="120"/>
      <c r="C11" s="206"/>
      <c r="D11" s="207" t="str">
        <f>IF(C11="","",-#REF!)</f>
        <v/>
      </c>
      <c r="E11" s="207" t="str">
        <f>IF(C11="","",-#REF!)</f>
        <v/>
      </c>
      <c r="F11" s="207" t="str">
        <f>IF(C11="","",D11+E11)</f>
        <v/>
      </c>
      <c r="G11" s="207" t="str">
        <f>IF(C11="","",#REF!)</f>
        <v/>
      </c>
      <c r="H11" s="207" t="str">
        <f>IF(C11="","",#REF!)</f>
        <v/>
      </c>
      <c r="I11" s="207" t="str">
        <f>IF(C11="","",F11-G11)</f>
        <v/>
      </c>
      <c r="K11" s="106"/>
      <c r="L11" s="106" t="s">
        <v>325</v>
      </c>
      <c r="M11" s="106"/>
      <c r="N11" s="106" t="s">
        <v>326</v>
      </c>
    </row>
    <row r="12" spans="1:14" x14ac:dyDescent="0.2">
      <c r="B12" s="110"/>
      <c r="C12" s="196" t="s">
        <v>320</v>
      </c>
      <c r="D12" s="208">
        <v>7953982.25</v>
      </c>
      <c r="E12" s="268">
        <v>-5958020.5</v>
      </c>
      <c r="F12" s="208">
        <f>+D12+E12</f>
        <v>1995961.75</v>
      </c>
      <c r="G12" s="208">
        <f>L12</f>
        <v>1602339.7</v>
      </c>
      <c r="H12" s="208">
        <f>N12</f>
        <v>1436781.3274999999</v>
      </c>
      <c r="I12" s="208">
        <f>+F12-G12</f>
        <v>393622.05000000005</v>
      </c>
      <c r="K12" s="276">
        <f>F12/$F$27</f>
        <v>0.25</v>
      </c>
      <c r="L12" s="277">
        <f>K12*$L$17</f>
        <v>1602339.7</v>
      </c>
      <c r="M12" s="276">
        <f>K12</f>
        <v>0.25</v>
      </c>
      <c r="N12" s="277">
        <f>M12*$N$17</f>
        <v>1436781.3274999999</v>
      </c>
    </row>
    <row r="13" spans="1:14" x14ac:dyDescent="0.2">
      <c r="B13" s="110"/>
      <c r="C13" s="196" t="s">
        <v>321</v>
      </c>
      <c r="D13" s="208">
        <v>6681345.0899999999</v>
      </c>
      <c r="E13" s="268">
        <v>-5004737.22</v>
      </c>
      <c r="F13" s="208">
        <f t="shared" ref="F13:F16" si="0">+D13+E13</f>
        <v>1676607.87</v>
      </c>
      <c r="G13" s="208">
        <f t="shared" ref="G13:G16" si="1">L13</f>
        <v>1345965.348</v>
      </c>
      <c r="H13" s="208">
        <f t="shared" ref="H13:H16" si="2">N13</f>
        <v>1206896.3151</v>
      </c>
      <c r="I13" s="208">
        <f t="shared" ref="I13:I16" si="3">+F13-G13</f>
        <v>330642.52200000011</v>
      </c>
      <c r="K13" s="276">
        <f t="shared" ref="K13:K16" si="4">F13/$F$27</f>
        <v>0.21000000000000002</v>
      </c>
      <c r="L13" s="277">
        <f t="shared" ref="L13:L16" si="5">K13*$L$17</f>
        <v>1345965.348</v>
      </c>
      <c r="M13" s="276">
        <f>K13</f>
        <v>0.21000000000000002</v>
      </c>
      <c r="N13" s="277">
        <f t="shared" ref="N13:N16" si="6">M13*$N$17</f>
        <v>1206896.3151</v>
      </c>
    </row>
    <row r="14" spans="1:14" x14ac:dyDescent="0.2">
      <c r="B14" s="110"/>
      <c r="C14" s="196" t="s">
        <v>322</v>
      </c>
      <c r="D14" s="208">
        <v>4772389.3499999996</v>
      </c>
      <c r="E14" s="268">
        <v>-3574812.3</v>
      </c>
      <c r="F14" s="208">
        <f t="shared" si="0"/>
        <v>1197577.0499999998</v>
      </c>
      <c r="G14" s="208">
        <f t="shared" si="1"/>
        <v>961403.81999999972</v>
      </c>
      <c r="H14" s="208">
        <f t="shared" si="2"/>
        <v>862068.79649999971</v>
      </c>
      <c r="I14" s="208">
        <f t="shared" si="3"/>
        <v>236173.2300000001</v>
      </c>
      <c r="K14" s="276">
        <f t="shared" si="4"/>
        <v>0.14999999999999997</v>
      </c>
      <c r="L14" s="277">
        <f t="shared" si="5"/>
        <v>961403.81999999972</v>
      </c>
      <c r="M14" s="276">
        <f>K14</f>
        <v>0.14999999999999997</v>
      </c>
      <c r="N14" s="277">
        <f t="shared" si="6"/>
        <v>862068.79649999971</v>
      </c>
    </row>
    <row r="15" spans="1:14" s="1" customFormat="1" x14ac:dyDescent="0.2">
      <c r="A15" s="106"/>
      <c r="B15" s="120"/>
      <c r="C15" s="196" t="s">
        <v>323</v>
      </c>
      <c r="D15" s="208">
        <v>6363185.8000000007</v>
      </c>
      <c r="E15" s="268">
        <v>-4766416.4000000004</v>
      </c>
      <c r="F15" s="208">
        <f t="shared" si="0"/>
        <v>1596769.4000000004</v>
      </c>
      <c r="G15" s="208">
        <f t="shared" si="1"/>
        <v>1281871.7600000002</v>
      </c>
      <c r="H15" s="208">
        <f t="shared" si="2"/>
        <v>1149425.0620000002</v>
      </c>
      <c r="I15" s="208">
        <f t="shared" si="3"/>
        <v>314897.64000000013</v>
      </c>
      <c r="K15" s="276">
        <f t="shared" si="4"/>
        <v>0.20000000000000004</v>
      </c>
      <c r="L15" s="277">
        <f t="shared" si="5"/>
        <v>1281871.7600000002</v>
      </c>
      <c r="M15" s="276">
        <f>K15</f>
        <v>0.20000000000000004</v>
      </c>
      <c r="N15" s="277">
        <f t="shared" si="6"/>
        <v>1149425.0620000002</v>
      </c>
    </row>
    <row r="16" spans="1:14" x14ac:dyDescent="0.2">
      <c r="B16" s="110"/>
      <c r="C16" s="196" t="s">
        <v>324</v>
      </c>
      <c r="D16" s="208">
        <v>6045026.5099999998</v>
      </c>
      <c r="E16" s="268">
        <v>-4528095.58</v>
      </c>
      <c r="F16" s="208">
        <f t="shared" si="0"/>
        <v>1516930.9299999997</v>
      </c>
      <c r="G16" s="208">
        <f t="shared" si="1"/>
        <v>1217778.1719999998</v>
      </c>
      <c r="H16" s="208">
        <f t="shared" si="2"/>
        <v>1091953.8088999998</v>
      </c>
      <c r="I16" s="208">
        <f t="shared" si="3"/>
        <v>299152.75799999991</v>
      </c>
      <c r="K16" s="276">
        <f t="shared" si="4"/>
        <v>0.18999999999999997</v>
      </c>
      <c r="L16" s="277">
        <f t="shared" si="5"/>
        <v>1217778.1719999998</v>
      </c>
      <c r="M16" s="276">
        <f>K16</f>
        <v>0.18999999999999997</v>
      </c>
      <c r="N16" s="277">
        <f t="shared" si="6"/>
        <v>1091953.8088999998</v>
      </c>
    </row>
    <row r="17" spans="1:14" x14ac:dyDescent="0.2">
      <c r="B17" s="110"/>
      <c r="C17" s="196"/>
      <c r="D17" s="208"/>
      <c r="E17" s="268"/>
      <c r="F17" s="208"/>
      <c r="G17" s="208"/>
      <c r="H17" s="208"/>
      <c r="I17" s="208"/>
      <c r="K17" s="278">
        <f>SUM(K12:K16)</f>
        <v>1</v>
      </c>
      <c r="L17" s="279">
        <f>COG!G83</f>
        <v>6409358.7999999998</v>
      </c>
      <c r="M17" s="278">
        <f>SUM(M12:M16)</f>
        <v>1</v>
      </c>
      <c r="N17" s="279">
        <f>COG!H83</f>
        <v>5747125.3099999996</v>
      </c>
    </row>
    <row r="18" spans="1:14" x14ac:dyDescent="0.2">
      <c r="B18" s="110"/>
      <c r="C18" s="196"/>
      <c r="D18" s="208"/>
      <c r="E18" s="208"/>
      <c r="F18" s="208"/>
      <c r="G18" s="208"/>
      <c r="H18" s="208"/>
      <c r="I18" s="208"/>
      <c r="K18" s="8"/>
      <c r="L18" s="280"/>
      <c r="M18" s="8"/>
      <c r="N18" s="8"/>
    </row>
    <row r="19" spans="1:14" x14ac:dyDescent="0.2">
      <c r="B19" s="110"/>
      <c r="C19" s="196"/>
      <c r="D19" s="208" t="str">
        <f>IF(C19="","",-#REF!)</f>
        <v/>
      </c>
      <c r="E19" s="208" t="str">
        <f>IF(C19="","",-#REF!)</f>
        <v/>
      </c>
      <c r="F19" s="208" t="str">
        <f t="shared" ref="F19:F22" si="7">IF(C19="","",D19+E19)</f>
        <v/>
      </c>
      <c r="G19" s="208" t="str">
        <f>IF(C19="","",#REF!)</f>
        <v/>
      </c>
      <c r="H19" s="208" t="str">
        <f>IF(C19="","",#REF!)</f>
        <v/>
      </c>
      <c r="I19" s="208" t="str">
        <f t="shared" ref="I19:I22" si="8">IF(C19="","",F19-G19)</f>
        <v/>
      </c>
      <c r="K19" s="8"/>
      <c r="L19" s="280"/>
      <c r="M19" s="8"/>
      <c r="N19" s="8"/>
    </row>
    <row r="20" spans="1:14" x14ac:dyDescent="0.2">
      <c r="B20" s="110"/>
      <c r="C20" s="196"/>
      <c r="D20" s="208" t="str">
        <f>IF(C20="","",-#REF!)</f>
        <v/>
      </c>
      <c r="E20" s="208" t="str">
        <f>IF(C20="","",-#REF!)</f>
        <v/>
      </c>
      <c r="F20" s="208" t="str">
        <f t="shared" si="7"/>
        <v/>
      </c>
      <c r="G20" s="208" t="str">
        <f>IF(C20="","",#REF!)</f>
        <v/>
      </c>
      <c r="H20" s="208" t="str">
        <f>IF(C20="","",#REF!)</f>
        <v/>
      </c>
      <c r="I20" s="208" t="str">
        <f t="shared" si="8"/>
        <v/>
      </c>
      <c r="K20" s="279"/>
      <c r="L20" s="280"/>
      <c r="M20" s="8"/>
      <c r="N20" s="8"/>
    </row>
    <row r="21" spans="1:14" x14ac:dyDescent="0.2">
      <c r="B21" s="110"/>
      <c r="C21" s="111"/>
      <c r="D21" s="189" t="str">
        <f>IF(C21="","",-#REF!)</f>
        <v/>
      </c>
      <c r="E21" s="189" t="str">
        <f>IF(C21="","",-#REF!)</f>
        <v/>
      </c>
      <c r="F21" s="189" t="str">
        <f t="shared" si="7"/>
        <v/>
      </c>
      <c r="G21" s="189" t="str">
        <f>IF(C21="","",#REF!)</f>
        <v/>
      </c>
      <c r="H21" s="189" t="str">
        <f>IF(C21="","",#REF!)</f>
        <v/>
      </c>
      <c r="I21" s="189" t="str">
        <f t="shared" si="8"/>
        <v/>
      </c>
      <c r="K21" s="8"/>
      <c r="L21" s="8"/>
      <c r="M21" s="8"/>
      <c r="N21" s="8"/>
    </row>
    <row r="22" spans="1:14" x14ac:dyDescent="0.2">
      <c r="B22" s="110"/>
      <c r="C22" s="111"/>
      <c r="D22" s="189" t="str">
        <f>IF(C22="","",-#REF!)</f>
        <v/>
      </c>
      <c r="E22" s="189" t="str">
        <f>IF(C22="","",-#REF!)</f>
        <v/>
      </c>
      <c r="F22" s="189" t="str">
        <f t="shared" si="7"/>
        <v/>
      </c>
      <c r="G22" s="189" t="str">
        <f>IF(C22="","",#REF!)</f>
        <v/>
      </c>
      <c r="H22" s="189" t="str">
        <f>IF(C22="","",#REF!)</f>
        <v/>
      </c>
      <c r="I22" s="189" t="str">
        <f t="shared" si="8"/>
        <v/>
      </c>
      <c r="K22" s="276">
        <v>0.25</v>
      </c>
      <c r="L22" s="281">
        <f>K22*$K$30</f>
        <v>5958020.5</v>
      </c>
      <c r="M22" s="8"/>
      <c r="N22" s="8"/>
    </row>
    <row r="23" spans="1:14" x14ac:dyDescent="0.2">
      <c r="B23" s="110"/>
      <c r="C23" s="111"/>
      <c r="D23" s="189"/>
      <c r="E23" s="189"/>
      <c r="F23" s="189"/>
      <c r="G23" s="189"/>
      <c r="H23" s="189"/>
      <c r="I23" s="189"/>
      <c r="K23" s="276">
        <v>0.21</v>
      </c>
      <c r="L23" s="281">
        <f t="shared" ref="L23:L26" si="9">K23*$K$30</f>
        <v>5004737.22</v>
      </c>
      <c r="M23" s="8"/>
      <c r="N23" s="8"/>
    </row>
    <row r="24" spans="1:14" x14ac:dyDescent="0.2">
      <c r="B24" s="110"/>
      <c r="C24" s="111"/>
      <c r="D24" s="189"/>
      <c r="E24" s="189"/>
      <c r="F24" s="189"/>
      <c r="G24" s="189"/>
      <c r="H24" s="189"/>
      <c r="I24" s="189"/>
      <c r="K24" s="276">
        <v>0.15</v>
      </c>
      <c r="L24" s="281">
        <f t="shared" si="9"/>
        <v>3574812.3</v>
      </c>
      <c r="M24" s="8"/>
      <c r="N24" s="8"/>
    </row>
    <row r="25" spans="1:14" x14ac:dyDescent="0.2">
      <c r="B25" s="110"/>
      <c r="C25" s="111"/>
      <c r="D25" s="189"/>
      <c r="E25" s="189"/>
      <c r="F25" s="189"/>
      <c r="G25" s="189"/>
      <c r="H25" s="189"/>
      <c r="I25" s="189"/>
      <c r="K25" s="276">
        <v>0.2</v>
      </c>
      <c r="L25" s="281">
        <f t="shared" si="9"/>
        <v>4766416.4000000004</v>
      </c>
      <c r="M25" s="8"/>
      <c r="N25" s="8"/>
    </row>
    <row r="26" spans="1:14" x14ac:dyDescent="0.2">
      <c r="B26" s="113"/>
      <c r="C26" s="114"/>
      <c r="D26" s="193"/>
      <c r="E26" s="193"/>
      <c r="F26" s="193"/>
      <c r="G26" s="193"/>
      <c r="H26" s="193"/>
      <c r="I26" s="193"/>
      <c r="K26" s="276">
        <v>0.19</v>
      </c>
      <c r="L26" s="281">
        <f t="shared" si="9"/>
        <v>4528095.58</v>
      </c>
      <c r="M26" s="8"/>
      <c r="N26" s="8"/>
    </row>
    <row r="27" spans="1:14" s="1" customFormat="1" x14ac:dyDescent="0.2">
      <c r="A27" s="106"/>
      <c r="B27" s="115"/>
      <c r="C27" s="116" t="s">
        <v>184</v>
      </c>
      <c r="D27" s="192">
        <f t="shared" ref="D27:E27" si="10">SUM(D11:D26)</f>
        <v>31815929</v>
      </c>
      <c r="E27" s="289">
        <f t="shared" si="10"/>
        <v>-23832082</v>
      </c>
      <c r="F27" s="192">
        <f>SUM(F11:F26)</f>
        <v>7983847</v>
      </c>
      <c r="G27" s="192">
        <f>SUM(G11:G26)</f>
        <v>6409358.8000000007</v>
      </c>
      <c r="H27" s="192">
        <f>SUM(H11:H26)</f>
        <v>5747125.3099999996</v>
      </c>
      <c r="I27" s="192">
        <f>SUM(I11:I26)</f>
        <v>1574488.2000000002</v>
      </c>
      <c r="K27" s="279">
        <f>COG!E83</f>
        <v>-23832082</v>
      </c>
      <c r="L27" s="279">
        <f>SUM(L22:L26)</f>
        <v>23832082</v>
      </c>
      <c r="M27" s="106"/>
      <c r="N27" s="106"/>
    </row>
    <row r="28" spans="1:14" x14ac:dyDescent="0.2">
      <c r="B28" s="318"/>
      <c r="C28" s="318"/>
      <c r="D28" s="318"/>
      <c r="E28" s="318"/>
      <c r="F28" s="318"/>
      <c r="G28" s="318"/>
      <c r="H28" s="318"/>
      <c r="I28" s="8"/>
      <c r="K28" s="8"/>
      <c r="L28" s="280"/>
      <c r="M28" s="8"/>
      <c r="N28" s="8"/>
    </row>
    <row r="29" spans="1:14" ht="52.5" hidden="1" customHeight="1" x14ac:dyDescent="0.2">
      <c r="B29" s="323" t="s">
        <v>185</v>
      </c>
      <c r="C29" s="324"/>
      <c r="D29" s="324"/>
      <c r="E29" s="324"/>
      <c r="F29" s="324"/>
      <c r="G29" s="324"/>
      <c r="H29" s="324"/>
      <c r="I29" s="324"/>
      <c r="K29" s="8"/>
      <c r="L29" s="280"/>
      <c r="M29" s="8"/>
      <c r="N29" s="8"/>
    </row>
    <row r="30" spans="1:14" x14ac:dyDescent="0.2">
      <c r="B30" s="318" t="str">
        <f>CTG!B25</f>
        <v>Bajo protesta de decir verdad declaramos que los Estados Presupuestarios son razonablemente correctos y responsabilidad del emisor</v>
      </c>
      <c r="C30" s="318"/>
      <c r="D30" s="318"/>
      <c r="E30" s="318"/>
      <c r="F30" s="318"/>
      <c r="G30" s="318"/>
      <c r="H30" s="318"/>
      <c r="I30" s="8"/>
      <c r="K30" s="280">
        <v>23832082</v>
      </c>
      <c r="L30" s="280"/>
      <c r="M30" s="8"/>
      <c r="N30" s="8"/>
    </row>
    <row r="31" spans="1:14" x14ac:dyDescent="0.2">
      <c r="B31" s="8"/>
      <c r="C31" s="8"/>
      <c r="D31" s="8"/>
      <c r="E31" s="8"/>
      <c r="F31" s="8"/>
      <c r="G31" s="8"/>
      <c r="H31" s="8"/>
      <c r="I31" s="8"/>
      <c r="K31" s="8"/>
      <c r="L31" s="8"/>
      <c r="M31" s="8"/>
      <c r="N31" s="8"/>
    </row>
    <row r="32" spans="1:14" ht="15" x14ac:dyDescent="0.25">
      <c r="B32" s="8"/>
      <c r="C32" s="8"/>
      <c r="D32" s="145"/>
      <c r="E32" s="8"/>
      <c r="F32" s="8"/>
      <c r="G32" s="8"/>
      <c r="H32" s="8"/>
      <c r="I32" s="8"/>
      <c r="K32" s="8"/>
      <c r="L32" s="8"/>
      <c r="M32" s="8"/>
      <c r="N32" s="8"/>
    </row>
    <row r="33" spans="3:14" x14ac:dyDescent="0.2">
      <c r="K33" s="8"/>
      <c r="L33" s="8"/>
      <c r="M33" s="8"/>
      <c r="N33" s="8"/>
    </row>
    <row r="34" spans="3:14" x14ac:dyDescent="0.2">
      <c r="C34" s="1"/>
      <c r="D34" s="1"/>
      <c r="E34" s="1"/>
      <c r="F34" s="1"/>
      <c r="G34" s="1"/>
      <c r="H34" s="1"/>
      <c r="I34" s="1"/>
    </row>
    <row r="35" spans="3:14" x14ac:dyDescent="0.2">
      <c r="C35" s="157"/>
      <c r="D35" s="1"/>
      <c r="E35" s="1"/>
      <c r="F35" s="157"/>
      <c r="G35" s="157"/>
      <c r="H35" s="157"/>
      <c r="I35" s="157"/>
    </row>
    <row r="36" spans="3:14" x14ac:dyDescent="0.2">
      <c r="C36" s="159" t="str">
        <f>+ENTE!D10</f>
        <v>ING. JORGE ANTONIO HERBERT ACERO</v>
      </c>
      <c r="D36" s="158"/>
      <c r="E36" s="159"/>
      <c r="F36" s="316" t="str">
        <f>+ENTE!D14</f>
        <v>C.P. SABINO DIAZ MORALES</v>
      </c>
      <c r="G36" s="316"/>
      <c r="H36" s="316"/>
      <c r="I36" s="316"/>
    </row>
    <row r="37" spans="3:14" x14ac:dyDescent="0.2">
      <c r="C37" s="159" t="str">
        <f>+ENTE!D12</f>
        <v>DIRECTOR</v>
      </c>
      <c r="D37" s="158"/>
      <c r="E37" s="159"/>
      <c r="F37" s="341" t="str">
        <f>+ENTE!D16</f>
        <v>CONTADOR GENERAL</v>
      </c>
      <c r="G37" s="341"/>
      <c r="H37" s="341"/>
      <c r="I37" s="341"/>
    </row>
    <row r="38" spans="3:14" x14ac:dyDescent="0.2">
      <c r="C38" s="1"/>
      <c r="D38" s="159"/>
      <c r="E38" s="1"/>
      <c r="F38" s="1"/>
      <c r="G38" s="341"/>
      <c r="H38" s="341"/>
      <c r="I38" s="341"/>
    </row>
  </sheetData>
  <sheetProtection selectLockedCells="1"/>
  <mergeCells count="14">
    <mergeCell ref="B28:H28"/>
    <mergeCell ref="B30:H30"/>
    <mergeCell ref="G38:I38"/>
    <mergeCell ref="F36:I36"/>
    <mergeCell ref="F37:I37"/>
    <mergeCell ref="B29:I29"/>
    <mergeCell ref="B7:C9"/>
    <mergeCell ref="D7:H7"/>
    <mergeCell ref="I7:I8"/>
    <mergeCell ref="B6:I6"/>
    <mergeCell ref="B2:I2"/>
    <mergeCell ref="B3:I3"/>
    <mergeCell ref="B5:I5"/>
    <mergeCell ref="B4:I4"/>
  </mergeCells>
  <printOptions horizontalCentered="1"/>
  <pageMargins left="0.51181102362204722" right="0.51181102362204722" top="0.55118110236220474" bottom="0.55118110236220474" header="0" footer="0"/>
  <pageSetup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2"/>
  <sheetViews>
    <sheetView tabSelected="1" workbookViewId="0">
      <selection activeCell="H12" sqref="H12"/>
    </sheetView>
  </sheetViews>
  <sheetFormatPr baseColWidth="10" defaultRowHeight="12" x14ac:dyDescent="0.2"/>
  <cols>
    <col min="1" max="1" width="2.28515625" style="2" customWidth="1"/>
    <col min="2" max="2" width="4.7109375" style="2" customWidth="1"/>
    <col min="3" max="3" width="52.5703125" style="2" customWidth="1"/>
    <col min="4" max="9" width="12.7109375" style="2" customWidth="1"/>
    <col min="10" max="10" width="3.28515625" style="2" customWidth="1"/>
    <col min="11" max="16384" width="11.42578125" style="2"/>
  </cols>
  <sheetData>
    <row r="2" spans="2:10" ht="12.75" x14ac:dyDescent="0.2">
      <c r="B2" s="342" t="s">
        <v>293</v>
      </c>
      <c r="C2" s="342"/>
      <c r="D2" s="342"/>
      <c r="E2" s="342"/>
      <c r="F2" s="342"/>
      <c r="G2" s="342"/>
      <c r="H2" s="342"/>
      <c r="I2" s="342"/>
      <c r="J2" s="210"/>
    </row>
    <row r="3" spans="2:10" x14ac:dyDescent="0.2">
      <c r="B3" s="307" t="s">
        <v>309</v>
      </c>
      <c r="C3" s="307"/>
      <c r="D3" s="307"/>
      <c r="E3" s="307"/>
      <c r="F3" s="307"/>
      <c r="G3" s="307"/>
      <c r="H3" s="307"/>
      <c r="I3" s="307"/>
    </row>
    <row r="4" spans="2:10" ht="15" customHeight="1" x14ac:dyDescent="0.2">
      <c r="B4" s="307" t="s">
        <v>271</v>
      </c>
      <c r="C4" s="307"/>
      <c r="D4" s="307"/>
      <c r="E4" s="307"/>
      <c r="F4" s="307"/>
      <c r="G4" s="307"/>
      <c r="H4" s="307"/>
      <c r="I4" s="307"/>
    </row>
    <row r="5" spans="2:10" x14ac:dyDescent="0.2">
      <c r="B5" s="307" t="s">
        <v>334</v>
      </c>
      <c r="C5" s="307"/>
      <c r="D5" s="307"/>
      <c r="E5" s="307"/>
      <c r="F5" s="307"/>
      <c r="G5" s="307"/>
      <c r="H5" s="307"/>
      <c r="I5" s="307"/>
    </row>
    <row r="6" spans="2:10" x14ac:dyDescent="0.2">
      <c r="B6" s="307" t="s">
        <v>35</v>
      </c>
      <c r="C6" s="307"/>
      <c r="D6" s="307"/>
      <c r="E6" s="307"/>
      <c r="F6" s="307"/>
      <c r="G6" s="307"/>
      <c r="H6" s="307"/>
      <c r="I6" s="307"/>
    </row>
    <row r="7" spans="2:10" x14ac:dyDescent="0.2">
      <c r="B7" s="337" t="s">
        <v>36</v>
      </c>
      <c r="C7" s="337"/>
      <c r="D7" s="338" t="s">
        <v>267</v>
      </c>
      <c r="E7" s="338"/>
      <c r="F7" s="338"/>
      <c r="G7" s="338"/>
      <c r="H7" s="338"/>
      <c r="I7" s="338" t="s">
        <v>274</v>
      </c>
    </row>
    <row r="8" spans="2:10" ht="24" x14ac:dyDescent="0.2">
      <c r="B8" s="337"/>
      <c r="C8" s="337"/>
      <c r="D8" s="204" t="s">
        <v>179</v>
      </c>
      <c r="E8" s="204" t="s">
        <v>180</v>
      </c>
      <c r="F8" s="204" t="s">
        <v>162</v>
      </c>
      <c r="G8" s="204" t="s">
        <v>163</v>
      </c>
      <c r="H8" s="204" t="s">
        <v>181</v>
      </c>
      <c r="I8" s="338"/>
    </row>
    <row r="9" spans="2:10" x14ac:dyDescent="0.2">
      <c r="B9" s="337"/>
      <c r="C9" s="337"/>
      <c r="D9" s="204">
        <v>1</v>
      </c>
      <c r="E9" s="204">
        <v>2</v>
      </c>
      <c r="F9" s="204" t="s">
        <v>182</v>
      </c>
      <c r="G9" s="204">
        <v>4</v>
      </c>
      <c r="H9" s="204">
        <v>5</v>
      </c>
      <c r="I9" s="204" t="s">
        <v>183</v>
      </c>
    </row>
    <row r="10" spans="2:10" x14ac:dyDescent="0.2">
      <c r="B10" s="211"/>
      <c r="C10" s="196"/>
      <c r="D10" s="212"/>
      <c r="E10" s="212"/>
      <c r="F10" s="212"/>
      <c r="G10" s="212"/>
      <c r="H10" s="212"/>
      <c r="I10" s="212"/>
    </row>
    <row r="11" spans="2:10" s="4" customFormat="1" x14ac:dyDescent="0.2">
      <c r="B11" s="213"/>
      <c r="C11" s="206"/>
      <c r="D11" s="207" t="str">
        <f>IF(C11="","",-#REF!)</f>
        <v/>
      </c>
      <c r="E11" s="207" t="str">
        <f>IF(C11="","",-#REF!)</f>
        <v/>
      </c>
      <c r="F11" s="207" t="str">
        <f>IF(C11="","",D11+E11)</f>
        <v/>
      </c>
      <c r="G11" s="207" t="str">
        <f>IF(C11="","",#REF!)</f>
        <v/>
      </c>
      <c r="H11" s="207" t="str">
        <f>IF(C11="","",#REF!)</f>
        <v/>
      </c>
      <c r="I11" s="207" t="str">
        <f>IF(C11="","",F11-G11)</f>
        <v/>
      </c>
    </row>
    <row r="12" spans="2:10" x14ac:dyDescent="0.2">
      <c r="B12" s="211"/>
      <c r="C12" s="196" t="s">
        <v>298</v>
      </c>
      <c r="D12" s="208">
        <v>6504407</v>
      </c>
      <c r="E12" s="268">
        <v>98365</v>
      </c>
      <c r="F12" s="208">
        <f>+D12+E12</f>
        <v>6602772</v>
      </c>
      <c r="G12" s="290">
        <v>6265470</v>
      </c>
      <c r="H12" s="208">
        <f>G12</f>
        <v>6265470</v>
      </c>
      <c r="I12" s="208">
        <f>+F12-G12</f>
        <v>337302</v>
      </c>
    </row>
    <row r="13" spans="2:10" x14ac:dyDescent="0.2">
      <c r="B13" s="211"/>
      <c r="C13" s="196" t="s">
        <v>299</v>
      </c>
      <c r="D13" s="208">
        <v>0</v>
      </c>
      <c r="E13" s="208">
        <v>0</v>
      </c>
      <c r="F13" s="208">
        <f t="shared" ref="F13:F15" si="0">+D13+E13</f>
        <v>0</v>
      </c>
      <c r="G13" s="208">
        <v>0</v>
      </c>
      <c r="H13" s="208">
        <v>0</v>
      </c>
      <c r="I13" s="208">
        <f t="shared" ref="I13:I15" si="1">+F13-G13</f>
        <v>0</v>
      </c>
    </row>
    <row r="14" spans="2:10" x14ac:dyDescent="0.2">
      <c r="B14" s="211"/>
      <c r="C14" s="196" t="s">
        <v>300</v>
      </c>
      <c r="D14" s="208">
        <v>0</v>
      </c>
      <c r="E14" s="208">
        <v>0</v>
      </c>
      <c r="F14" s="208">
        <f t="shared" si="0"/>
        <v>0</v>
      </c>
      <c r="G14" s="208">
        <v>0</v>
      </c>
      <c r="H14" s="208">
        <v>0</v>
      </c>
      <c r="I14" s="208">
        <f t="shared" si="1"/>
        <v>0</v>
      </c>
    </row>
    <row r="15" spans="2:10" s="4" customFormat="1" x14ac:dyDescent="0.2">
      <c r="B15" s="213"/>
      <c r="C15" s="196" t="s">
        <v>301</v>
      </c>
      <c r="D15" s="209">
        <v>0</v>
      </c>
      <c r="E15" s="209">
        <v>0</v>
      </c>
      <c r="F15" s="208">
        <f t="shared" si="0"/>
        <v>0</v>
      </c>
      <c r="G15" s="209">
        <v>0</v>
      </c>
      <c r="H15" s="209">
        <v>0</v>
      </c>
      <c r="I15" s="208">
        <f t="shared" si="1"/>
        <v>0</v>
      </c>
    </row>
    <row r="16" spans="2:10" x14ac:dyDescent="0.2">
      <c r="B16" s="211"/>
      <c r="C16" s="196"/>
      <c r="D16" s="208"/>
      <c r="E16" s="208"/>
      <c r="F16" s="208"/>
      <c r="G16" s="208"/>
      <c r="H16" s="208"/>
      <c r="I16" s="208"/>
    </row>
    <row r="17" spans="2:9" x14ac:dyDescent="0.2">
      <c r="B17" s="211"/>
      <c r="C17" s="196"/>
      <c r="D17" s="208"/>
      <c r="E17" s="208"/>
      <c r="F17" s="208"/>
      <c r="G17" s="208"/>
      <c r="H17" s="208"/>
      <c r="I17" s="208"/>
    </row>
    <row r="18" spans="2:9" x14ac:dyDescent="0.2">
      <c r="B18" s="211"/>
      <c r="C18" s="196"/>
      <c r="D18" s="208"/>
      <c r="E18" s="208"/>
      <c r="F18" s="208"/>
      <c r="G18" s="208"/>
      <c r="H18" s="208"/>
      <c r="I18" s="208"/>
    </row>
    <row r="19" spans="2:9" x14ac:dyDescent="0.2">
      <c r="B19" s="211"/>
      <c r="C19" s="196"/>
      <c r="D19" s="208"/>
      <c r="E19" s="208"/>
      <c r="F19" s="208"/>
      <c r="G19" s="208"/>
      <c r="H19" s="208"/>
      <c r="I19" s="208"/>
    </row>
    <row r="20" spans="2:9" x14ac:dyDescent="0.2">
      <c r="B20" s="211"/>
      <c r="C20" s="196"/>
      <c r="D20" s="208"/>
      <c r="E20" s="208"/>
      <c r="F20" s="208"/>
      <c r="G20" s="208"/>
      <c r="H20" s="208"/>
      <c r="I20" s="208"/>
    </row>
    <row r="21" spans="2:9" x14ac:dyDescent="0.2">
      <c r="B21" s="214"/>
      <c r="C21" s="215"/>
      <c r="D21" s="216"/>
      <c r="E21" s="216"/>
      <c r="F21" s="216"/>
      <c r="G21" s="216"/>
      <c r="H21" s="216"/>
      <c r="I21" s="216"/>
    </row>
    <row r="22" spans="2:9" s="4" customFormat="1" x14ac:dyDescent="0.2">
      <c r="B22" s="217"/>
      <c r="C22" s="218" t="s">
        <v>184</v>
      </c>
      <c r="D22" s="219">
        <f t="shared" ref="D22:H22" si="2">SUM(D11:D21)</f>
        <v>6504407</v>
      </c>
      <c r="E22" s="289">
        <f t="shared" si="2"/>
        <v>98365</v>
      </c>
      <c r="F22" s="219">
        <f t="shared" si="2"/>
        <v>6602772</v>
      </c>
      <c r="G22" s="219">
        <f t="shared" si="2"/>
        <v>6265470</v>
      </c>
      <c r="H22" s="219">
        <f t="shared" si="2"/>
        <v>6265470</v>
      </c>
      <c r="I22" s="219">
        <f>SUM(I11:I21)</f>
        <v>337302</v>
      </c>
    </row>
    <row r="23" spans="2:9" x14ac:dyDescent="0.2">
      <c r="B23" s="346"/>
      <c r="C23" s="346"/>
      <c r="D23" s="346"/>
      <c r="E23" s="346"/>
      <c r="F23" s="346"/>
      <c r="G23" s="346"/>
      <c r="H23" s="346"/>
    </row>
    <row r="24" spans="2:9" x14ac:dyDescent="0.2">
      <c r="B24" s="318" t="str">
        <f>CAdmon!B30</f>
        <v>Bajo protesta de decir verdad declaramos que los Estados Presupuestarios son razonablemente correctos y responsabilidad del emisor</v>
      </c>
      <c r="C24" s="318"/>
      <c r="D24" s="318"/>
      <c r="E24" s="318"/>
      <c r="F24" s="318"/>
      <c r="G24" s="318"/>
      <c r="H24" s="318"/>
    </row>
    <row r="26" spans="2:9" ht="15" x14ac:dyDescent="0.25">
      <c r="D26" s="221"/>
      <c r="E26" s="233"/>
    </row>
    <row r="28" spans="2:9" x14ac:dyDescent="0.2">
      <c r="C28" s="4"/>
      <c r="D28" s="4"/>
      <c r="E28" s="4"/>
      <c r="F28" s="4"/>
      <c r="G28" s="4"/>
      <c r="H28" s="4"/>
      <c r="I28" s="4"/>
    </row>
    <row r="29" spans="2:9" x14ac:dyDescent="0.2">
      <c r="C29" s="220"/>
      <c r="D29" s="4"/>
      <c r="E29" s="4"/>
      <c r="F29" s="220"/>
      <c r="G29" s="220"/>
      <c r="H29" s="220"/>
      <c r="I29" s="220"/>
    </row>
    <row r="30" spans="2:9" ht="18.75" customHeight="1" x14ac:dyDescent="0.2">
      <c r="C30" s="205" t="str">
        <f>+ENTE!D10</f>
        <v>ING. JORGE ANTONIO HERBERT ACERO</v>
      </c>
      <c r="D30" s="203"/>
      <c r="E30" s="205"/>
      <c r="F30" s="343" t="str">
        <f>+ENTE!D14</f>
        <v>C.P. SABINO DIAZ MORALES</v>
      </c>
      <c r="G30" s="343"/>
      <c r="H30" s="343"/>
      <c r="I30" s="343"/>
    </row>
    <row r="31" spans="2:9" x14ac:dyDescent="0.2">
      <c r="C31" s="243" t="str">
        <f>+ENTE!D12</f>
        <v>DIRECTOR</v>
      </c>
      <c r="D31" s="244"/>
      <c r="E31" s="243"/>
      <c r="F31" s="344" t="str">
        <f>+ENTE!D16</f>
        <v>CONTADOR GENERAL</v>
      </c>
      <c r="G31" s="344"/>
      <c r="H31" s="344"/>
      <c r="I31" s="344"/>
    </row>
    <row r="32" spans="2:9" x14ac:dyDescent="0.2">
      <c r="C32" s="4"/>
      <c r="D32" s="205"/>
      <c r="E32" s="4"/>
      <c r="F32" s="4"/>
      <c r="G32" s="345"/>
      <c r="H32" s="345"/>
      <c r="I32" s="345"/>
    </row>
  </sheetData>
  <mergeCells count="13">
    <mergeCell ref="F30:I30"/>
    <mergeCell ref="F31:I31"/>
    <mergeCell ref="G32:I32"/>
    <mergeCell ref="B7:C9"/>
    <mergeCell ref="D7:H7"/>
    <mergeCell ref="I7:I8"/>
    <mergeCell ref="B23:H23"/>
    <mergeCell ref="B24:H24"/>
    <mergeCell ref="B2:I2"/>
    <mergeCell ref="B3:I3"/>
    <mergeCell ref="B5:I5"/>
    <mergeCell ref="B6:I6"/>
    <mergeCell ref="B4:I4"/>
  </mergeCells>
  <printOptions horizontalCentered="1"/>
  <pageMargins left="0.51181102362204722" right="0.51181102362204722" top="0.55118110236220474" bottom="0.55118110236220474" header="0" footer="0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7"/>
  <sheetViews>
    <sheetView topLeftCell="A2" workbookViewId="0">
      <selection activeCell="N12" sqref="N12"/>
    </sheetView>
  </sheetViews>
  <sheetFormatPr baseColWidth="10" defaultRowHeight="12" x14ac:dyDescent="0.2"/>
  <cols>
    <col min="1" max="1" width="2.28515625" style="2" customWidth="1"/>
    <col min="2" max="2" width="4.7109375" style="2" customWidth="1"/>
    <col min="3" max="3" width="45.85546875" style="2" customWidth="1"/>
    <col min="4" max="9" width="12.7109375" style="2" customWidth="1"/>
    <col min="10" max="10" width="3.28515625" style="2" customWidth="1"/>
    <col min="11" max="16384" width="11.42578125" style="2"/>
  </cols>
  <sheetData>
    <row r="2" spans="2:10" x14ac:dyDescent="0.2">
      <c r="B2" s="347" t="s">
        <v>293</v>
      </c>
      <c r="C2" s="347"/>
      <c r="D2" s="347"/>
      <c r="E2" s="347"/>
      <c r="F2" s="347"/>
      <c r="G2" s="347"/>
      <c r="H2" s="347"/>
      <c r="I2" s="347"/>
      <c r="J2" s="210"/>
    </row>
    <row r="3" spans="2:10" x14ac:dyDescent="0.2">
      <c r="B3" s="307" t="s">
        <v>311</v>
      </c>
      <c r="C3" s="307"/>
      <c r="D3" s="307"/>
      <c r="E3" s="307"/>
      <c r="F3" s="307"/>
      <c r="G3" s="307"/>
      <c r="H3" s="307"/>
      <c r="I3" s="307"/>
    </row>
    <row r="4" spans="2:10" ht="15" customHeight="1" x14ac:dyDescent="0.2">
      <c r="B4" s="307" t="s">
        <v>312</v>
      </c>
      <c r="C4" s="307"/>
      <c r="D4" s="307"/>
      <c r="E4" s="307"/>
      <c r="F4" s="307"/>
      <c r="G4" s="307"/>
      <c r="H4" s="307"/>
      <c r="I4" s="307"/>
    </row>
    <row r="5" spans="2:10" x14ac:dyDescent="0.2">
      <c r="B5" s="307" t="str">
        <f>'Cadmon gob'!B5:I5</f>
        <v>Del 1 de enero al 31 de Diciembre de 2020</v>
      </c>
      <c r="C5" s="307"/>
      <c r="D5" s="307"/>
      <c r="E5" s="307"/>
      <c r="F5" s="307"/>
      <c r="G5" s="307"/>
      <c r="H5" s="307"/>
      <c r="I5" s="307"/>
    </row>
    <row r="6" spans="2:10" ht="22.5" customHeight="1" x14ac:dyDescent="0.2">
      <c r="B6" s="348" t="s">
        <v>35</v>
      </c>
      <c r="C6" s="348"/>
      <c r="D6" s="348"/>
      <c r="E6" s="348"/>
      <c r="F6" s="348"/>
      <c r="G6" s="348"/>
      <c r="H6" s="348"/>
      <c r="I6" s="348"/>
    </row>
    <row r="7" spans="2:10" x14ac:dyDescent="0.2">
      <c r="B7" s="337" t="s">
        <v>36</v>
      </c>
      <c r="C7" s="337"/>
      <c r="D7" s="338" t="s">
        <v>267</v>
      </c>
      <c r="E7" s="338"/>
      <c r="F7" s="338"/>
      <c r="G7" s="338"/>
      <c r="H7" s="338"/>
      <c r="I7" s="338" t="s">
        <v>274</v>
      </c>
    </row>
    <row r="8" spans="2:10" ht="24" x14ac:dyDescent="0.2">
      <c r="B8" s="337"/>
      <c r="C8" s="337"/>
      <c r="D8" s="204" t="s">
        <v>179</v>
      </c>
      <c r="E8" s="204" t="s">
        <v>180</v>
      </c>
      <c r="F8" s="204" t="s">
        <v>162</v>
      </c>
      <c r="G8" s="204" t="s">
        <v>163</v>
      </c>
      <c r="H8" s="204" t="s">
        <v>181</v>
      </c>
      <c r="I8" s="338"/>
    </row>
    <row r="9" spans="2:10" x14ac:dyDescent="0.2">
      <c r="B9" s="337"/>
      <c r="C9" s="337"/>
      <c r="D9" s="204">
        <v>1</v>
      </c>
      <c r="E9" s="204">
        <v>2</v>
      </c>
      <c r="F9" s="204" t="s">
        <v>182</v>
      </c>
      <c r="G9" s="204">
        <v>4</v>
      </c>
      <c r="H9" s="204">
        <v>5</v>
      </c>
      <c r="I9" s="204" t="s">
        <v>183</v>
      </c>
    </row>
    <row r="10" spans="2:10" x14ac:dyDescent="0.2">
      <c r="B10" s="211"/>
      <c r="C10" s="196"/>
      <c r="D10" s="212"/>
      <c r="E10" s="212"/>
      <c r="F10" s="212"/>
      <c r="G10" s="212"/>
      <c r="H10" s="212"/>
      <c r="I10" s="212"/>
    </row>
    <row r="11" spans="2:10" s="4" customFormat="1" x14ac:dyDescent="0.2">
      <c r="B11" s="213"/>
      <c r="C11" s="206"/>
      <c r="D11" s="207" t="str">
        <f>IF(C11="","",-#REF!)</f>
        <v/>
      </c>
      <c r="E11" s="207" t="str">
        <f>IF(C11="","",-#REF!)</f>
        <v/>
      </c>
      <c r="F11" s="207" t="str">
        <f>IF(C11="","",D11+E11)</f>
        <v/>
      </c>
      <c r="G11" s="207" t="str">
        <f>IF(C11="","",#REF!)</f>
        <v/>
      </c>
      <c r="H11" s="207" t="str">
        <f>IF(C11="","",#REF!)</f>
        <v/>
      </c>
      <c r="I11" s="207" t="str">
        <f>IF(C11="","",F11-G11)</f>
        <v/>
      </c>
    </row>
    <row r="12" spans="2:10" ht="24" x14ac:dyDescent="0.2">
      <c r="B12" s="211"/>
      <c r="C12" s="196" t="s">
        <v>302</v>
      </c>
      <c r="D12" s="208">
        <v>0</v>
      </c>
      <c r="E12" s="208">
        <v>0</v>
      </c>
      <c r="F12" s="208">
        <f>+D12+E12</f>
        <v>0</v>
      </c>
      <c r="G12" s="208">
        <v>0</v>
      </c>
      <c r="H12" s="208">
        <v>0</v>
      </c>
      <c r="I12" s="208">
        <f>+F12-G12</f>
        <v>0</v>
      </c>
    </row>
    <row r="13" spans="2:10" x14ac:dyDescent="0.2">
      <c r="B13" s="211"/>
      <c r="C13" s="196"/>
      <c r="D13" s="208"/>
      <c r="E13" s="208"/>
      <c r="F13" s="208"/>
      <c r="G13" s="208"/>
      <c r="H13" s="208"/>
      <c r="I13" s="208"/>
    </row>
    <row r="14" spans="2:10" x14ac:dyDescent="0.2">
      <c r="B14" s="211"/>
      <c r="C14" s="196" t="s">
        <v>303</v>
      </c>
      <c r="D14" s="208">
        <v>0</v>
      </c>
      <c r="E14" s="208">
        <v>0</v>
      </c>
      <c r="F14" s="208">
        <f>+D14+E14</f>
        <v>0</v>
      </c>
      <c r="G14" s="208">
        <v>0</v>
      </c>
      <c r="H14" s="208">
        <v>0</v>
      </c>
      <c r="I14" s="208">
        <f>+F14-G14</f>
        <v>0</v>
      </c>
    </row>
    <row r="15" spans="2:10" s="4" customFormat="1" x14ac:dyDescent="0.2">
      <c r="B15" s="213"/>
      <c r="C15" s="196"/>
      <c r="D15" s="209"/>
      <c r="E15" s="209"/>
      <c r="F15" s="209"/>
      <c r="G15" s="209"/>
      <c r="H15" s="209"/>
      <c r="I15" s="209"/>
    </row>
    <row r="16" spans="2:10" ht="24" x14ac:dyDescent="0.2">
      <c r="B16" s="211"/>
      <c r="C16" s="196" t="s">
        <v>304</v>
      </c>
      <c r="D16" s="208">
        <v>0</v>
      </c>
      <c r="E16" s="208">
        <v>0</v>
      </c>
      <c r="F16" s="208">
        <f>+D16+E16</f>
        <v>0</v>
      </c>
      <c r="G16" s="208">
        <v>0</v>
      </c>
      <c r="H16" s="208">
        <v>0</v>
      </c>
      <c r="I16" s="208">
        <f>+F16-G16</f>
        <v>0</v>
      </c>
    </row>
    <row r="17" spans="2:11" x14ac:dyDescent="0.2">
      <c r="B17" s="211"/>
      <c r="C17" s="196"/>
      <c r="D17" s="208"/>
      <c r="E17" s="208"/>
      <c r="F17" s="208"/>
      <c r="G17" s="208"/>
      <c r="H17" s="208"/>
      <c r="I17" s="208"/>
    </row>
    <row r="18" spans="2:11" ht="24" x14ac:dyDescent="0.2">
      <c r="B18" s="211"/>
      <c r="C18" s="196" t="s">
        <v>305</v>
      </c>
      <c r="D18" s="208">
        <v>0</v>
      </c>
      <c r="E18" s="208">
        <v>0</v>
      </c>
      <c r="F18" s="208">
        <f>+D18+E18</f>
        <v>0</v>
      </c>
      <c r="G18" s="208">
        <v>0</v>
      </c>
      <c r="H18" s="208">
        <v>0</v>
      </c>
      <c r="I18" s="208">
        <f>+F18-G18</f>
        <v>0</v>
      </c>
    </row>
    <row r="19" spans="2:11" x14ac:dyDescent="0.2">
      <c r="B19" s="211"/>
      <c r="C19" s="196"/>
      <c r="D19" s="208"/>
      <c r="E19" s="208"/>
      <c r="F19" s="208"/>
      <c r="G19" s="208"/>
      <c r="H19" s="208"/>
      <c r="I19" s="208"/>
    </row>
    <row r="20" spans="2:11" ht="24" x14ac:dyDescent="0.2">
      <c r="B20" s="211"/>
      <c r="C20" s="196" t="s">
        <v>306</v>
      </c>
      <c r="D20" s="208">
        <v>0</v>
      </c>
      <c r="E20" s="208">
        <v>0</v>
      </c>
      <c r="F20" s="208">
        <f>+D20+E20</f>
        <v>0</v>
      </c>
      <c r="G20" s="208">
        <v>0</v>
      </c>
      <c r="H20" s="208">
        <v>0</v>
      </c>
      <c r="I20" s="208">
        <f>+F20-G20</f>
        <v>0</v>
      </c>
    </row>
    <row r="21" spans="2:11" x14ac:dyDescent="0.2">
      <c r="B21" s="211"/>
      <c r="C21" s="196"/>
      <c r="D21" s="208"/>
      <c r="E21" s="208"/>
      <c r="F21" s="208"/>
      <c r="G21" s="208"/>
      <c r="H21" s="208"/>
      <c r="I21" s="208"/>
    </row>
    <row r="22" spans="2:11" ht="24" x14ac:dyDescent="0.2">
      <c r="B22" s="211"/>
      <c r="C22" s="196" t="s">
        <v>307</v>
      </c>
      <c r="D22" s="208">
        <v>0</v>
      </c>
      <c r="E22" s="208">
        <v>0</v>
      </c>
      <c r="F22" s="208">
        <f>+D22+E22</f>
        <v>0</v>
      </c>
      <c r="G22" s="208">
        <v>0</v>
      </c>
      <c r="H22" s="208">
        <v>0</v>
      </c>
      <c r="I22" s="208">
        <f>+F22-G22</f>
        <v>0</v>
      </c>
    </row>
    <row r="23" spans="2:11" x14ac:dyDescent="0.2">
      <c r="B23" s="211"/>
      <c r="C23" s="196"/>
      <c r="D23" s="208" t="str">
        <f>IF(C23="","",-#REF!)</f>
        <v/>
      </c>
      <c r="E23" s="208" t="str">
        <f>IF(C23="","",-#REF!)</f>
        <v/>
      </c>
      <c r="F23" s="208" t="str">
        <f t="shared" ref="F23" si="0">IF(C23="","",D23+E23)</f>
        <v/>
      </c>
      <c r="G23" s="208" t="str">
        <f>IF(C23="","",#REF!)</f>
        <v/>
      </c>
      <c r="H23" s="208" t="str">
        <f>IF(C23="","",#REF!)</f>
        <v/>
      </c>
      <c r="I23" s="208" t="str">
        <f t="shared" ref="I23" si="1">IF(C23="","",F23-G23)</f>
        <v/>
      </c>
    </row>
    <row r="24" spans="2:11" ht="24" x14ac:dyDescent="0.2">
      <c r="B24" s="211"/>
      <c r="C24" s="196" t="s">
        <v>308</v>
      </c>
      <c r="D24" s="208">
        <f>'Cadmon gob'!D22</f>
        <v>6504407</v>
      </c>
      <c r="E24" s="268">
        <f>'Cadmon gob'!E12</f>
        <v>98365</v>
      </c>
      <c r="F24" s="208">
        <f>+D24+E24</f>
        <v>6602772</v>
      </c>
      <c r="G24" s="208">
        <f>'Cadmon gob'!G12</f>
        <v>6265470</v>
      </c>
      <c r="H24" s="208">
        <f>G24</f>
        <v>6265470</v>
      </c>
      <c r="I24" s="208">
        <f>+F24-G24</f>
        <v>337302</v>
      </c>
      <c r="K24" s="221"/>
    </row>
    <row r="25" spans="2:11" x14ac:dyDescent="0.2">
      <c r="B25" s="211"/>
      <c r="C25" s="196"/>
      <c r="D25" s="208"/>
      <c r="E25" s="208"/>
      <c r="F25" s="208"/>
      <c r="G25" s="208"/>
      <c r="H25" s="208"/>
      <c r="I25" s="208"/>
    </row>
    <row r="26" spans="2:11" x14ac:dyDescent="0.2">
      <c r="B26" s="214"/>
      <c r="C26" s="215"/>
      <c r="D26" s="216"/>
      <c r="E26" s="216"/>
      <c r="F26" s="216"/>
      <c r="G26" s="216"/>
      <c r="H26" s="216"/>
      <c r="I26" s="216"/>
    </row>
    <row r="27" spans="2:11" s="4" customFormat="1" x14ac:dyDescent="0.2">
      <c r="B27" s="217"/>
      <c r="C27" s="218" t="s">
        <v>184</v>
      </c>
      <c r="D27" s="219">
        <f t="shared" ref="D27:I27" si="2">SUM(D11:D26)</f>
        <v>6504407</v>
      </c>
      <c r="E27" s="289">
        <f t="shared" si="2"/>
        <v>98365</v>
      </c>
      <c r="F27" s="219">
        <f t="shared" si="2"/>
        <v>6602772</v>
      </c>
      <c r="G27" s="219">
        <f t="shared" si="2"/>
        <v>6265470</v>
      </c>
      <c r="H27" s="219">
        <f t="shared" si="2"/>
        <v>6265470</v>
      </c>
      <c r="I27" s="219">
        <f t="shared" si="2"/>
        <v>337302</v>
      </c>
    </row>
    <row r="28" spans="2:11" x14ac:dyDescent="0.2">
      <c r="B28" s="346"/>
      <c r="C28" s="346"/>
      <c r="D28" s="346"/>
      <c r="E28" s="346"/>
      <c r="F28" s="346"/>
      <c r="G28" s="346"/>
      <c r="H28" s="346"/>
    </row>
    <row r="29" spans="2:11" x14ac:dyDescent="0.2">
      <c r="B29" s="29" t="str">
        <f>'Cadmon gob'!B24:H24</f>
        <v>Bajo protesta de decir verdad declaramos que los Estados Presupuestarios son razonablemente correctos y responsabilidad del emisor</v>
      </c>
      <c r="C29" s="29"/>
      <c r="D29" s="29"/>
      <c r="E29" s="29"/>
      <c r="F29" s="29"/>
      <c r="G29" s="29"/>
      <c r="H29" s="29"/>
      <c r="I29" s="256"/>
    </row>
    <row r="31" spans="2:11" ht="15" x14ac:dyDescent="0.25">
      <c r="E31" s="233"/>
    </row>
    <row r="33" spans="3:9" x14ac:dyDescent="0.2">
      <c r="C33" s="4"/>
      <c r="D33" s="4"/>
      <c r="E33" s="4"/>
      <c r="F33" s="4"/>
      <c r="G33" s="4"/>
      <c r="H33" s="4"/>
      <c r="I33" s="4"/>
    </row>
    <row r="34" spans="3:9" x14ac:dyDescent="0.2">
      <c r="C34" s="220"/>
      <c r="D34" s="4"/>
      <c r="E34" s="4"/>
      <c r="F34" s="220"/>
      <c r="G34" s="220"/>
      <c r="H34" s="220"/>
      <c r="I34" s="220"/>
    </row>
    <row r="35" spans="3:9" ht="14.25" customHeight="1" x14ac:dyDescent="0.2">
      <c r="C35" s="205" t="str">
        <f>+ENTE!D10</f>
        <v>ING. JORGE ANTONIO HERBERT ACERO</v>
      </c>
      <c r="D35" s="203"/>
      <c r="E35" s="205"/>
      <c r="F35" s="343" t="str">
        <f>+ENTE!D14</f>
        <v>C.P. SABINO DIAZ MORALES</v>
      </c>
      <c r="G35" s="343"/>
      <c r="H35" s="343"/>
      <c r="I35" s="343"/>
    </row>
    <row r="36" spans="3:9" x14ac:dyDescent="0.2">
      <c r="C36" s="205" t="str">
        <f>+ENTE!D12</f>
        <v>DIRECTOR</v>
      </c>
      <c r="D36" s="203"/>
      <c r="E36" s="205"/>
      <c r="F36" s="345" t="str">
        <f>+ENTE!D16</f>
        <v>CONTADOR GENERAL</v>
      </c>
      <c r="G36" s="345"/>
      <c r="H36" s="345"/>
      <c r="I36" s="345"/>
    </row>
    <row r="37" spans="3:9" x14ac:dyDescent="0.2">
      <c r="C37" s="4"/>
      <c r="D37" s="205"/>
      <c r="E37" s="4"/>
      <c r="F37" s="4"/>
      <c r="G37" s="345"/>
      <c r="H37" s="345"/>
      <c r="I37" s="345"/>
    </row>
  </sheetData>
  <mergeCells count="12">
    <mergeCell ref="F36:I36"/>
    <mergeCell ref="G37:I37"/>
    <mergeCell ref="B7:C9"/>
    <mergeCell ref="D7:H7"/>
    <mergeCell ref="I7:I8"/>
    <mergeCell ref="B28:H28"/>
    <mergeCell ref="F35:I35"/>
    <mergeCell ref="B2:I2"/>
    <mergeCell ref="B3:I3"/>
    <mergeCell ref="B5:I5"/>
    <mergeCell ref="B6:I6"/>
    <mergeCell ref="B4:I4"/>
  </mergeCells>
  <printOptions horizontalCentered="1"/>
  <pageMargins left="0.51181102362204722" right="0.51181102362204722" top="0.55118110236220474" bottom="0.55118110236220474" header="0" footer="0"/>
  <pageSetup orientation="landscape" r:id="rId1"/>
  <ignoredErrors>
    <ignoredError sqref="I23 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Periodos</vt:lpstr>
      <vt:lpstr>PRINCIPAL</vt:lpstr>
      <vt:lpstr>ENTE</vt:lpstr>
      <vt:lpstr>EAI</vt:lpstr>
      <vt:lpstr>COG</vt:lpstr>
      <vt:lpstr>CTG</vt:lpstr>
      <vt:lpstr>CAdmon</vt:lpstr>
      <vt:lpstr>Cadmon gob</vt:lpstr>
      <vt:lpstr>Cadmon sec</vt:lpstr>
      <vt:lpstr>CFG</vt:lpstr>
      <vt:lpstr>end net</vt:lpstr>
      <vt:lpstr>Int</vt:lpstr>
      <vt:lpstr>EA (2)</vt:lpstr>
      <vt:lpstr>ESF (2)</vt:lpstr>
      <vt:lpstr>CAdmon!Área_de_impresión</vt:lpstr>
      <vt:lpstr>'Cadmon gob'!Área_de_impresión</vt:lpstr>
      <vt:lpstr>'Cadmon sec'!Área_de_impresión</vt:lpstr>
      <vt:lpstr>CFG!Área_de_impresión</vt:lpstr>
      <vt:lpstr>COG!Área_de_impresión</vt:lpstr>
      <vt:lpstr>'EA (2)'!Área_de_impresión</vt:lpstr>
      <vt:lpstr>EAI!Área_de_impresión</vt:lpstr>
      <vt:lpstr>'end net'!Área_de_impresión</vt:lpstr>
      <vt:lpstr>'ESF (2)'!Área_de_impresión</vt:lpstr>
      <vt:lpstr>Int!Área_de_impresión</vt:lpstr>
      <vt:lpstr>Periodos</vt:lpstr>
      <vt:lpstr>RENDICIÓN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Rebolledo Aguilar, Dulce María</dc:creator>
  <cp:lastModifiedBy>ggarcia</cp:lastModifiedBy>
  <cp:lastPrinted>2021-01-21T17:11:12Z</cp:lastPrinted>
  <dcterms:created xsi:type="dcterms:W3CDTF">2017-01-27T17:28:16Z</dcterms:created>
  <dcterms:modified xsi:type="dcterms:W3CDTF">2021-01-21T17:11:16Z</dcterms:modified>
</cp:coreProperties>
</file>